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75"/>
  </bookViews>
  <sheets>
    <sheet name="Sheet2" sheetId="2" r:id="rId1"/>
  </sheets>
  <calcPr calcId="144525"/>
</workbook>
</file>

<file path=xl/calcChain.xml><?xml version="1.0" encoding="utf-8"?>
<calcChain xmlns="http://schemas.openxmlformats.org/spreadsheetml/2006/main">
  <c r="G30" i="2" l="1"/>
  <c r="F30" i="2"/>
  <c r="E30" i="2"/>
  <c r="D30" i="2"/>
  <c r="G20" i="2"/>
  <c r="F20" i="2"/>
  <c r="E20" i="2"/>
  <c r="G17" i="2"/>
  <c r="F17" i="2"/>
  <c r="G16" i="2"/>
  <c r="F16" i="2"/>
  <c r="G15" i="2"/>
  <c r="F15" i="2"/>
  <c r="G13" i="2"/>
  <c r="F13" i="2"/>
  <c r="G9" i="2"/>
  <c r="F9" i="2"/>
  <c r="E9" i="2"/>
  <c r="G8" i="2"/>
  <c r="F8" i="2"/>
  <c r="E8" i="2"/>
  <c r="G7" i="2"/>
  <c r="F7" i="2"/>
</calcChain>
</file>

<file path=xl/sharedStrings.xml><?xml version="1.0" encoding="utf-8"?>
<sst xmlns="http://schemas.openxmlformats.org/spreadsheetml/2006/main" count="166" uniqueCount="106">
  <si>
    <t>拟处置固定资产清单</t>
  </si>
  <si>
    <t>申请部门：</t>
  </si>
  <si>
    <t>金额单位:元</t>
  </si>
  <si>
    <t>使用/管理部门</t>
  </si>
  <si>
    <t>资产编号</t>
  </si>
  <si>
    <t>资产名称</t>
  </si>
  <si>
    <t>数量</t>
  </si>
  <si>
    <t>总价</t>
  </si>
  <si>
    <t>累计折旧额</t>
  </si>
  <si>
    <t>账面净值</t>
  </si>
  <si>
    <t>购置日期</t>
  </si>
  <si>
    <t>型号</t>
  </si>
  <si>
    <t>规格</t>
  </si>
  <si>
    <t>备注</t>
  </si>
  <si>
    <t>国商</t>
  </si>
  <si>
    <t>2014603003</t>
  </si>
  <si>
    <t>教师椅</t>
  </si>
  <si>
    <t>2014-12-04</t>
  </si>
  <si>
    <t>101*54*45/可调节</t>
  </si>
  <si>
    <t>高谈泡沫海棉填充，可旋转（黑色）</t>
  </si>
  <si>
    <t>2014610903</t>
  </si>
  <si>
    <t>云数据传输主卡</t>
  </si>
  <si>
    <t>蓝鸽LBD312F</t>
  </si>
  <si>
    <t>1000M标准网络接口（RJ-45)可负载128台终端</t>
  </si>
  <si>
    <t>2014611003</t>
  </si>
  <si>
    <t>云数据传输交换主机</t>
  </si>
  <si>
    <t>蓝鸽LBD312A</t>
  </si>
  <si>
    <t>1个1000M网络接口，16个100M接口</t>
  </si>
  <si>
    <t>2014611103</t>
  </si>
  <si>
    <t>云数据传输交换分机</t>
  </si>
  <si>
    <t>9个10M/100M标准网络接口（RJ-45）</t>
  </si>
  <si>
    <t>标准PCI卡槽安装</t>
  </si>
  <si>
    <t>2014612103-2014630803</t>
  </si>
  <si>
    <t>虚拟化云终端</t>
  </si>
  <si>
    <t>蓝鸽LBD2012C</t>
  </si>
  <si>
    <t>最大分辨率1920*1080，1个标准网络接口 RJ45</t>
  </si>
  <si>
    <t>2014630903-2014638803</t>
  </si>
  <si>
    <t>虚拟化桌面漂移技术</t>
  </si>
  <si>
    <t>2014638903</t>
  </si>
  <si>
    <t>多媒体控制平台</t>
  </si>
  <si>
    <t>蓝鸽LBD2003E-3</t>
  </si>
  <si>
    <t>支持接入并调控多种外围设备</t>
  </si>
  <si>
    <t>2014639003</t>
  </si>
  <si>
    <t>录音卡座</t>
  </si>
  <si>
    <t>蓝鸽LBD-MT11</t>
  </si>
  <si>
    <t>具有录音、电子计数、书签等功能</t>
  </si>
  <si>
    <t>2014639403</t>
  </si>
  <si>
    <t>教师耳机</t>
  </si>
  <si>
    <t>蓝鸽LBD409H-T</t>
  </si>
  <si>
    <t>头戴式，带音量调节和话咪开关</t>
  </si>
  <si>
    <t>2014639503-2014647403</t>
  </si>
  <si>
    <t>学生耳机</t>
  </si>
  <si>
    <t>蓝鸽LBD409H-S</t>
  </si>
  <si>
    <t>头戴式，带话咪，动圈式</t>
  </si>
  <si>
    <t>2014647503</t>
  </si>
  <si>
    <t>操作管理主机</t>
  </si>
  <si>
    <t>联想启天</t>
  </si>
  <si>
    <t>Intel I5 3470/Intel Q75主板</t>
  </si>
  <si>
    <t>2014647603-2014648503</t>
  </si>
  <si>
    <t>云端集群服务器</t>
  </si>
  <si>
    <t>蓝鸽</t>
  </si>
  <si>
    <t>Intel I7 4770/8G DDR3/1T</t>
  </si>
  <si>
    <r>
      <rPr>
        <sz val="11"/>
        <color theme="1"/>
        <rFont val="宋体"/>
        <charset val="134"/>
        <scheme val="minor"/>
      </rPr>
      <t>2014648603</t>
    </r>
    <r>
      <rPr>
        <sz val="11"/>
        <color theme="1"/>
        <rFont val="宋体"/>
        <charset val="134"/>
        <scheme val="minor"/>
      </rPr>
      <t>-2014656503</t>
    </r>
  </si>
  <si>
    <t>学生显示器</t>
  </si>
  <si>
    <t>冠捷e960sn</t>
  </si>
  <si>
    <t>19寸液晶宽屏</t>
  </si>
  <si>
    <r>
      <rPr>
        <sz val="11"/>
        <color theme="1"/>
        <rFont val="宋体"/>
        <charset val="134"/>
        <scheme val="minor"/>
      </rPr>
      <t>2014656603</t>
    </r>
    <r>
      <rPr>
        <sz val="11"/>
        <color theme="1"/>
        <rFont val="宋体"/>
        <charset val="134"/>
        <scheme val="minor"/>
      </rPr>
      <t>-2014664503</t>
    </r>
  </si>
  <si>
    <t>键盘套装</t>
  </si>
  <si>
    <t>多彩K6000，M375</t>
  </si>
  <si>
    <t>USB接口光电鼠标、键盘</t>
  </si>
  <si>
    <t>2014664703</t>
  </si>
  <si>
    <t>KVM切换器</t>
  </si>
  <si>
    <t>LANBE（蓝宝）AS-2108P</t>
  </si>
  <si>
    <t>2口KVM自动切换器</t>
  </si>
  <si>
    <t>2014664803</t>
  </si>
  <si>
    <t>2014681103-2014689003</t>
  </si>
  <si>
    <t>布线、安装、系统集成</t>
  </si>
  <si>
    <t>定制</t>
  </si>
  <si>
    <t>强弱电分开，电磁屏蔽处理</t>
  </si>
  <si>
    <t>资产管理处</t>
  </si>
  <si>
    <t>2007330766-2007330805</t>
  </si>
  <si>
    <t>桌凳</t>
  </si>
  <si>
    <t>2007-10-01</t>
  </si>
  <si>
    <t>方凳+电脑桌</t>
  </si>
  <si>
    <t>wfzyxy</t>
  </si>
  <si>
    <t>2007330806-2007330827</t>
  </si>
  <si>
    <t>2007330849</t>
  </si>
  <si>
    <t>教师凳</t>
  </si>
  <si>
    <t>圆凳</t>
  </si>
  <si>
    <r>
      <rPr>
        <sz val="11"/>
        <color theme="1"/>
        <rFont val="宋体"/>
        <charset val="134"/>
        <scheme val="minor"/>
      </rPr>
      <t>2007330854</t>
    </r>
    <r>
      <rPr>
        <sz val="11"/>
        <color theme="1"/>
        <rFont val="宋体"/>
        <charset val="134"/>
        <scheme val="minor"/>
      </rPr>
      <t>-2007330904</t>
    </r>
  </si>
  <si>
    <t>学生凳</t>
  </si>
  <si>
    <t>2008330337-2008330371</t>
  </si>
  <si>
    <t>方凳</t>
  </si>
  <si>
    <t>2008-10-01</t>
  </si>
  <si>
    <t xml:space="preserve">wfzyxy </t>
  </si>
  <si>
    <t>2017151607</t>
  </si>
  <si>
    <t>2017-12-11</t>
  </si>
  <si>
    <t>黄面</t>
  </si>
  <si>
    <t>230*320</t>
  </si>
  <si>
    <t>2013643002</t>
  </si>
  <si>
    <t>激光打印机</t>
  </si>
  <si>
    <t>2013-10-06</t>
  </si>
  <si>
    <t>联想</t>
  </si>
  <si>
    <t>2013643102</t>
  </si>
  <si>
    <t>合计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</si>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</sst>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20"/>
      <name val="宋体"/>
      <charset val="134"/>
    </font>
    <font>
      <sz val="2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8">
    <xf numFmtId="0" fontId="0" fillId="0" borderId="0">
      <alignment vertical="center"/>
    </xf>
    <xf numFmtId="0" fontId="6" fillId="0" borderId="0">
      <alignment horizontal="center" vertical="center"/>
    </xf>
    <xf numFmtId="0" fontId="6" fillId="0" borderId="2">
      <alignment vertical="center"/>
    </xf>
    <xf numFmtId="0" fontId="6" fillId="0" borderId="3">
      <alignment vertical="center"/>
    </xf>
    <xf numFmtId="0" fontId="6" fillId="0" borderId="3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0" fontId="0" fillId="0" borderId="2" xfId="2" applyNumberFormat="1" applyFont="1" applyFill="1" applyBorder="1" applyAlignment="1" applyProtection="1">
      <alignment vertical="center"/>
    </xf>
    <xf numFmtId="0" fontId="6" fillId="0" borderId="2" xfId="2" applyNumberFormat="1" applyFont="1" applyFill="1" applyBorder="1" applyAlignment="1" applyProtection="1">
      <alignment vertical="center"/>
    </xf>
    <xf numFmtId="0" fontId="6" fillId="0" borderId="2" xfId="2" applyNumberFormat="1" applyFont="1" applyFill="1" applyBorder="1" applyAlignment="1" applyProtection="1">
      <alignment vertical="center" wrapText="1"/>
    </xf>
    <xf numFmtId="2" fontId="0" fillId="0" borderId="2" xfId="0" applyNumberFormat="1" applyFont="1" applyFill="1" applyBorder="1" applyAlignment="1" applyProtection="1">
      <alignment vertical="center"/>
    </xf>
    <xf numFmtId="2" fontId="6" fillId="0" borderId="2" xfId="0" applyNumberFormat="1" applyFont="1" applyFill="1" applyBorder="1" applyAlignment="1" applyProtection="1">
      <alignment vertical="center"/>
    </xf>
    <xf numFmtId="0" fontId="6" fillId="0" borderId="2" xfId="2" applyNumberFormat="1" applyFont="1" applyFill="1" applyBorder="1" applyAlignment="1" applyProtection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2" quotePrefix="1" applyNumberFormat="1" applyFont="1" applyFill="1" applyBorder="1" applyAlignment="1" applyProtection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</cellXfs>
  <cellStyles count="8">
    <cellStyle name="NoBorder" xfId="1"/>
    <cellStyle name="NormalBorder" xfId="2"/>
    <cellStyle name="NormalBorder 2" xfId="3"/>
    <cellStyle name="NormalBorder 4" xfId="4"/>
    <cellStyle name="常规" xfId="0" builtinId="0"/>
    <cellStyle name="常规 2" xfId="5"/>
    <cellStyle name="常规 2 3" xfId="6"/>
    <cellStyle name="常规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A20" workbookViewId="0">
      <selection activeCell="F30" sqref="F30:G30"/>
    </sheetView>
  </sheetViews>
  <sheetFormatPr defaultColWidth="16.625" defaultRowHeight="14.25" customHeight="1" x14ac:dyDescent="0.15"/>
  <cols>
    <col min="1" max="1" width="12.125" style="5" customWidth="1"/>
    <col min="2" max="2" width="11.125" style="5" customWidth="1"/>
    <col min="3" max="3" width="11.625" style="5" customWidth="1"/>
    <col min="4" max="4" width="6.5" style="5" customWidth="1"/>
    <col min="5" max="5" width="17.375" style="5" customWidth="1"/>
    <col min="6" max="6" width="16" style="5" customWidth="1"/>
    <col min="7" max="7" width="14.25" style="5" customWidth="1"/>
    <col min="8" max="8" width="11.625" style="5" customWidth="1"/>
    <col min="9" max="10" width="14.5" style="5" customWidth="1"/>
    <col min="11" max="11" width="6" style="5" customWidth="1"/>
    <col min="12" max="16384" width="16.625" style="5"/>
  </cols>
  <sheetData>
    <row r="1" spans="1:11" ht="37.5" customHeight="1" x14ac:dyDescent="0.1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9"/>
      <c r="K1" s="19"/>
    </row>
    <row r="2" spans="1:11" s="1" customFormat="1" ht="31.5" customHeight="1" x14ac:dyDescent="0.15">
      <c r="A2" s="20" t="s">
        <v>1</v>
      </c>
      <c r="B2" s="20"/>
      <c r="C2" s="20"/>
      <c r="D2" s="20"/>
      <c r="E2" s="20"/>
      <c r="F2" s="20"/>
      <c r="G2" s="20"/>
      <c r="H2" s="20"/>
      <c r="I2" s="20" t="s">
        <v>2</v>
      </c>
      <c r="J2" s="20"/>
      <c r="K2" s="20"/>
    </row>
    <row r="3" spans="1:11" s="2" customFormat="1" ht="14.25" customHeight="1" x14ac:dyDescent="0.15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  <c r="K3" s="14" t="s">
        <v>13</v>
      </c>
    </row>
    <row r="4" spans="1:11" s="3" customFormat="1" ht="35.1" customHeight="1" x14ac:dyDescent="0.15">
      <c r="A4" s="7" t="s">
        <v>14</v>
      </c>
      <c r="B4" s="8" t="s">
        <v>15</v>
      </c>
      <c r="C4" s="9" t="s">
        <v>16</v>
      </c>
      <c r="D4" s="8">
        <v>1</v>
      </c>
      <c r="E4" s="10">
        <v>300</v>
      </c>
      <c r="F4" s="11">
        <v>35</v>
      </c>
      <c r="G4" s="11">
        <v>265</v>
      </c>
      <c r="H4" s="8" t="s">
        <v>17</v>
      </c>
      <c r="I4" s="9" t="s">
        <v>18</v>
      </c>
      <c r="J4" s="9" t="s">
        <v>19</v>
      </c>
      <c r="K4" s="15"/>
    </row>
    <row r="5" spans="1:11" s="3" customFormat="1" ht="35.1" customHeight="1" x14ac:dyDescent="0.15">
      <c r="A5" s="7" t="s">
        <v>14</v>
      </c>
      <c r="B5" s="8" t="s">
        <v>20</v>
      </c>
      <c r="C5" s="9" t="s">
        <v>21</v>
      </c>
      <c r="D5" s="8">
        <v>1</v>
      </c>
      <c r="E5" s="10">
        <v>7000</v>
      </c>
      <c r="F5" s="11">
        <v>816.69</v>
      </c>
      <c r="G5" s="11">
        <v>6183.31</v>
      </c>
      <c r="H5" s="8" t="s">
        <v>17</v>
      </c>
      <c r="I5" s="9" t="s">
        <v>22</v>
      </c>
      <c r="J5" s="9" t="s">
        <v>23</v>
      </c>
      <c r="K5" s="15"/>
    </row>
    <row r="6" spans="1:11" s="3" customFormat="1" ht="35.1" customHeight="1" x14ac:dyDescent="0.15">
      <c r="A6" s="7" t="s">
        <v>14</v>
      </c>
      <c r="B6" s="8" t="s">
        <v>24</v>
      </c>
      <c r="C6" s="9" t="s">
        <v>25</v>
      </c>
      <c r="D6" s="8">
        <v>1</v>
      </c>
      <c r="E6" s="10">
        <v>7500</v>
      </c>
      <c r="F6" s="11">
        <v>729.19</v>
      </c>
      <c r="G6" s="11">
        <v>6770.81</v>
      </c>
      <c r="H6" s="8" t="s">
        <v>17</v>
      </c>
      <c r="I6" s="9" t="s">
        <v>26</v>
      </c>
      <c r="J6" s="9" t="s">
        <v>27</v>
      </c>
      <c r="K6" s="15"/>
    </row>
    <row r="7" spans="1:11" s="3" customFormat="1" ht="35.1" customHeight="1" x14ac:dyDescent="0.15">
      <c r="A7" s="7" t="s">
        <v>14</v>
      </c>
      <c r="B7" s="8" t="s">
        <v>28</v>
      </c>
      <c r="C7" s="9" t="s">
        <v>29</v>
      </c>
      <c r="D7" s="8">
        <v>10</v>
      </c>
      <c r="E7" s="10">
        <v>60000</v>
      </c>
      <c r="F7" s="11">
        <f>583.31*10</f>
        <v>5833.1</v>
      </c>
      <c r="G7" s="11">
        <f>5416.69*10</f>
        <v>54166.9</v>
      </c>
      <c r="H7" s="8" t="s">
        <v>17</v>
      </c>
      <c r="I7" s="9" t="s">
        <v>30</v>
      </c>
      <c r="J7" s="9" t="s">
        <v>31</v>
      </c>
      <c r="K7" s="15"/>
    </row>
    <row r="8" spans="1:11" s="3" customFormat="1" ht="35.1" customHeight="1" x14ac:dyDescent="0.15">
      <c r="A8" s="7" t="s">
        <v>14</v>
      </c>
      <c r="B8" s="7" t="s">
        <v>32</v>
      </c>
      <c r="C8" s="9" t="s">
        <v>33</v>
      </c>
      <c r="D8" s="8">
        <v>80</v>
      </c>
      <c r="E8" s="11">
        <f>1850*80</f>
        <v>148000</v>
      </c>
      <c r="F8" s="11">
        <f>215.81*80</f>
        <v>17264.8</v>
      </c>
      <c r="G8" s="11">
        <f>1634.19*80</f>
        <v>130735.2</v>
      </c>
      <c r="H8" s="8" t="s">
        <v>17</v>
      </c>
      <c r="I8" s="9" t="s">
        <v>34</v>
      </c>
      <c r="J8" s="9" t="s">
        <v>35</v>
      </c>
      <c r="K8" s="15"/>
    </row>
    <row r="9" spans="1:11" s="3" customFormat="1" ht="35.1" customHeight="1" x14ac:dyDescent="0.15">
      <c r="A9" s="7" t="s">
        <v>14</v>
      </c>
      <c r="B9" s="7" t="s">
        <v>36</v>
      </c>
      <c r="C9" s="9" t="s">
        <v>33</v>
      </c>
      <c r="D9" s="8">
        <v>80</v>
      </c>
      <c r="E9" s="11">
        <f>150*80</f>
        <v>12000</v>
      </c>
      <c r="F9" s="11">
        <f>17.5*80</f>
        <v>1400</v>
      </c>
      <c r="G9" s="11">
        <f>132.5*80</f>
        <v>10600</v>
      </c>
      <c r="H9" s="8" t="s">
        <v>17</v>
      </c>
      <c r="I9" s="9" t="s">
        <v>34</v>
      </c>
      <c r="J9" s="9" t="s">
        <v>37</v>
      </c>
      <c r="K9" s="15"/>
    </row>
    <row r="10" spans="1:11" s="3" customFormat="1" ht="35.1" customHeight="1" x14ac:dyDescent="0.15">
      <c r="A10" s="7" t="s">
        <v>14</v>
      </c>
      <c r="B10" s="8" t="s">
        <v>38</v>
      </c>
      <c r="C10" s="9" t="s">
        <v>39</v>
      </c>
      <c r="D10" s="8">
        <v>1</v>
      </c>
      <c r="E10" s="10">
        <v>3500</v>
      </c>
      <c r="F10" s="11">
        <v>408.31</v>
      </c>
      <c r="G10" s="11">
        <v>3091.69</v>
      </c>
      <c r="H10" s="8" t="s">
        <v>17</v>
      </c>
      <c r="I10" s="9" t="s">
        <v>40</v>
      </c>
      <c r="J10" s="9" t="s">
        <v>41</v>
      </c>
      <c r="K10" s="15"/>
    </row>
    <row r="11" spans="1:11" s="3" customFormat="1" ht="35.1" customHeight="1" x14ac:dyDescent="0.15">
      <c r="A11" s="7" t="s">
        <v>14</v>
      </c>
      <c r="B11" s="8" t="s">
        <v>42</v>
      </c>
      <c r="C11" s="9" t="s">
        <v>43</v>
      </c>
      <c r="D11" s="8">
        <v>1</v>
      </c>
      <c r="E11" s="10">
        <v>1000</v>
      </c>
      <c r="F11" s="11">
        <v>116.69</v>
      </c>
      <c r="G11" s="11">
        <v>883.31</v>
      </c>
      <c r="H11" s="8" t="s">
        <v>17</v>
      </c>
      <c r="I11" s="9" t="s">
        <v>44</v>
      </c>
      <c r="J11" s="9" t="s">
        <v>45</v>
      </c>
      <c r="K11" s="15"/>
    </row>
    <row r="12" spans="1:11" s="3" customFormat="1" ht="35.1" customHeight="1" x14ac:dyDescent="0.15">
      <c r="A12" s="7" t="s">
        <v>14</v>
      </c>
      <c r="B12" s="8" t="s">
        <v>46</v>
      </c>
      <c r="C12" s="9" t="s">
        <v>47</v>
      </c>
      <c r="D12" s="8">
        <v>1</v>
      </c>
      <c r="E12" s="10">
        <v>120</v>
      </c>
      <c r="F12" s="11">
        <v>14</v>
      </c>
      <c r="G12" s="11">
        <v>106</v>
      </c>
      <c r="H12" s="8" t="s">
        <v>17</v>
      </c>
      <c r="I12" s="9" t="s">
        <v>48</v>
      </c>
      <c r="J12" s="9" t="s">
        <v>49</v>
      </c>
      <c r="K12" s="15"/>
    </row>
    <row r="13" spans="1:11" s="3" customFormat="1" ht="35.1" customHeight="1" x14ac:dyDescent="0.15">
      <c r="A13" s="7" t="s">
        <v>14</v>
      </c>
      <c r="B13" s="7" t="s">
        <v>50</v>
      </c>
      <c r="C13" s="9" t="s">
        <v>51</v>
      </c>
      <c r="D13" s="8">
        <v>80</v>
      </c>
      <c r="E13" s="10">
        <v>9600</v>
      </c>
      <c r="F13" s="11">
        <f>14*80</f>
        <v>1120</v>
      </c>
      <c r="G13" s="11">
        <f>106*80</f>
        <v>8480</v>
      </c>
      <c r="H13" s="8" t="s">
        <v>17</v>
      </c>
      <c r="I13" s="9" t="s">
        <v>52</v>
      </c>
      <c r="J13" s="9" t="s">
        <v>53</v>
      </c>
      <c r="K13" s="15"/>
    </row>
    <row r="14" spans="1:11" s="3" customFormat="1" ht="35.1" customHeight="1" x14ac:dyDescent="0.15">
      <c r="A14" s="7" t="s">
        <v>14</v>
      </c>
      <c r="B14" s="8" t="s">
        <v>54</v>
      </c>
      <c r="C14" s="9" t="s">
        <v>55</v>
      </c>
      <c r="D14" s="8">
        <v>1</v>
      </c>
      <c r="E14" s="10">
        <v>5700</v>
      </c>
      <c r="F14" s="11">
        <v>554.19000000000005</v>
      </c>
      <c r="G14" s="11">
        <v>5145.8100000000004</v>
      </c>
      <c r="H14" s="8" t="s">
        <v>17</v>
      </c>
      <c r="I14" s="9" t="s">
        <v>56</v>
      </c>
      <c r="J14" s="9" t="s">
        <v>57</v>
      </c>
      <c r="K14" s="15"/>
    </row>
    <row r="15" spans="1:11" s="3" customFormat="1" ht="35.1" customHeight="1" x14ac:dyDescent="0.15">
      <c r="A15" s="7" t="s">
        <v>14</v>
      </c>
      <c r="B15" s="7" t="s">
        <v>58</v>
      </c>
      <c r="C15" s="9" t="s">
        <v>59</v>
      </c>
      <c r="D15" s="8">
        <v>10</v>
      </c>
      <c r="E15" s="10">
        <v>59000</v>
      </c>
      <c r="F15" s="11">
        <f>573.58*10</f>
        <v>5735.8</v>
      </c>
      <c r="G15" s="11">
        <f>5326.42*10</f>
        <v>53264.2</v>
      </c>
      <c r="H15" s="8" t="s">
        <v>17</v>
      </c>
      <c r="I15" s="9" t="s">
        <v>60</v>
      </c>
      <c r="J15" s="9" t="s">
        <v>61</v>
      </c>
      <c r="K15" s="15"/>
    </row>
    <row r="16" spans="1:11" s="3" customFormat="1" ht="35.1" customHeight="1" x14ac:dyDescent="0.15">
      <c r="A16" s="7" t="s">
        <v>14</v>
      </c>
      <c r="B16" s="7" t="s">
        <v>62</v>
      </c>
      <c r="C16" s="9" t="s">
        <v>63</v>
      </c>
      <c r="D16" s="8">
        <v>80</v>
      </c>
      <c r="E16" s="10">
        <v>60000</v>
      </c>
      <c r="F16" s="11">
        <f>72.94*80</f>
        <v>5835.2</v>
      </c>
      <c r="G16" s="11">
        <f>677.06*80</f>
        <v>54164.800000000003</v>
      </c>
      <c r="H16" s="8" t="s">
        <v>17</v>
      </c>
      <c r="I16" s="9" t="s">
        <v>64</v>
      </c>
      <c r="J16" s="9" t="s">
        <v>65</v>
      </c>
      <c r="K16" s="15"/>
    </row>
    <row r="17" spans="1:11" s="3" customFormat="1" ht="35.1" customHeight="1" x14ac:dyDescent="0.15">
      <c r="A17" s="7" t="s">
        <v>14</v>
      </c>
      <c r="B17" s="7" t="s">
        <v>66</v>
      </c>
      <c r="C17" s="9" t="s">
        <v>67</v>
      </c>
      <c r="D17" s="8">
        <v>80</v>
      </c>
      <c r="E17" s="10">
        <v>5600</v>
      </c>
      <c r="F17" s="11">
        <f>6.79*80</f>
        <v>543.20000000000005</v>
      </c>
      <c r="G17" s="11">
        <f>63.21*80</f>
        <v>5056.8</v>
      </c>
      <c r="H17" s="8" t="s">
        <v>17</v>
      </c>
      <c r="I17" s="9" t="s">
        <v>68</v>
      </c>
      <c r="J17" s="9" t="s">
        <v>69</v>
      </c>
      <c r="K17" s="15"/>
    </row>
    <row r="18" spans="1:11" s="3" customFormat="1" ht="35.1" customHeight="1" x14ac:dyDescent="0.15">
      <c r="A18" s="7" t="s">
        <v>14</v>
      </c>
      <c r="B18" s="16" t="s">
        <v>70</v>
      </c>
      <c r="C18" s="9" t="s">
        <v>71</v>
      </c>
      <c r="D18" s="8">
        <v>1</v>
      </c>
      <c r="E18" s="10">
        <v>1280</v>
      </c>
      <c r="F18" s="11">
        <v>124.46</v>
      </c>
      <c r="G18" s="11">
        <v>1155.54</v>
      </c>
      <c r="H18" s="8" t="s">
        <v>17</v>
      </c>
      <c r="I18" s="9" t="s">
        <v>72</v>
      </c>
      <c r="J18" s="9" t="s">
        <v>73</v>
      </c>
      <c r="K18" s="15"/>
    </row>
    <row r="19" spans="1:11" s="3" customFormat="1" ht="35.1" customHeight="1" x14ac:dyDescent="0.15">
      <c r="A19" s="7" t="s">
        <v>14</v>
      </c>
      <c r="B19" s="16" t="s">
        <v>74</v>
      </c>
      <c r="C19" s="9" t="s">
        <v>71</v>
      </c>
      <c r="D19" s="8">
        <v>1</v>
      </c>
      <c r="E19" s="10">
        <v>1280</v>
      </c>
      <c r="F19" s="11">
        <v>124.46</v>
      </c>
      <c r="G19" s="11">
        <v>1155.54</v>
      </c>
      <c r="H19" s="8" t="s">
        <v>17</v>
      </c>
      <c r="I19" s="9" t="s">
        <v>72</v>
      </c>
      <c r="J19" s="9" t="s">
        <v>73</v>
      </c>
      <c r="K19" s="15"/>
    </row>
    <row r="20" spans="1:11" s="3" customFormat="1" ht="35.1" customHeight="1" x14ac:dyDescent="0.15">
      <c r="A20" s="7" t="s">
        <v>14</v>
      </c>
      <c r="B20" s="7" t="s">
        <v>75</v>
      </c>
      <c r="C20" s="9" t="s">
        <v>76</v>
      </c>
      <c r="D20" s="8">
        <v>80</v>
      </c>
      <c r="E20" s="11">
        <f>140*80</f>
        <v>11200</v>
      </c>
      <c r="F20" s="11">
        <f>16.31*80</f>
        <v>1304.8</v>
      </c>
      <c r="G20" s="11">
        <f>123.69*80</f>
        <v>9895.2000000000007</v>
      </c>
      <c r="H20" s="8" t="s">
        <v>17</v>
      </c>
      <c r="I20" s="8" t="s">
        <v>77</v>
      </c>
      <c r="J20" s="9" t="s">
        <v>78</v>
      </c>
      <c r="K20" s="15"/>
    </row>
    <row r="21" spans="1:11" s="3" customFormat="1" ht="35.1" customHeight="1" x14ac:dyDescent="0.15">
      <c r="A21" s="7" t="s">
        <v>79</v>
      </c>
      <c r="B21" s="7" t="s">
        <v>80</v>
      </c>
      <c r="C21" s="8" t="s">
        <v>81</v>
      </c>
      <c r="D21" s="8">
        <v>40</v>
      </c>
      <c r="E21" s="10">
        <v>3960</v>
      </c>
      <c r="F21" s="10">
        <v>3960</v>
      </c>
      <c r="G21" s="10">
        <v>0</v>
      </c>
      <c r="H21" s="8" t="s">
        <v>82</v>
      </c>
      <c r="I21" s="8" t="s">
        <v>83</v>
      </c>
      <c r="J21" s="9" t="s">
        <v>84</v>
      </c>
      <c r="K21" s="15"/>
    </row>
    <row r="22" spans="1:11" s="3" customFormat="1" ht="35.1" customHeight="1" x14ac:dyDescent="0.15">
      <c r="A22" s="7" t="s">
        <v>79</v>
      </c>
      <c r="B22" s="7" t="s">
        <v>85</v>
      </c>
      <c r="C22" s="8" t="s">
        <v>81</v>
      </c>
      <c r="D22" s="8">
        <v>22</v>
      </c>
      <c r="E22" s="10">
        <v>2200</v>
      </c>
      <c r="F22" s="10">
        <v>2200</v>
      </c>
      <c r="G22" s="10">
        <v>0</v>
      </c>
      <c r="H22" s="8" t="s">
        <v>82</v>
      </c>
      <c r="I22" s="8" t="s">
        <v>83</v>
      </c>
      <c r="J22" s="9" t="s">
        <v>84</v>
      </c>
      <c r="K22" s="15"/>
    </row>
    <row r="23" spans="1:11" s="3" customFormat="1" ht="35.1" customHeight="1" x14ac:dyDescent="0.15">
      <c r="A23" s="7" t="s">
        <v>79</v>
      </c>
      <c r="B23" s="8" t="s">
        <v>86</v>
      </c>
      <c r="C23" s="8" t="s">
        <v>87</v>
      </c>
      <c r="D23" s="8">
        <v>1</v>
      </c>
      <c r="E23" s="10">
        <v>40</v>
      </c>
      <c r="F23" s="10">
        <v>40</v>
      </c>
      <c r="G23" s="10">
        <v>0</v>
      </c>
      <c r="H23" s="8" t="s">
        <v>82</v>
      </c>
      <c r="I23" s="8" t="s">
        <v>88</v>
      </c>
      <c r="J23" s="9" t="s">
        <v>84</v>
      </c>
      <c r="K23" s="15"/>
    </row>
    <row r="24" spans="1:11" s="3" customFormat="1" ht="35.1" customHeight="1" x14ac:dyDescent="0.15">
      <c r="A24" s="7" t="s">
        <v>79</v>
      </c>
      <c r="B24" s="7" t="s">
        <v>89</v>
      </c>
      <c r="C24" s="8" t="s">
        <v>90</v>
      </c>
      <c r="D24" s="8">
        <v>51</v>
      </c>
      <c r="E24" s="10">
        <v>2040</v>
      </c>
      <c r="F24" s="10">
        <v>2040</v>
      </c>
      <c r="G24" s="10">
        <v>0</v>
      </c>
      <c r="H24" s="8" t="s">
        <v>82</v>
      </c>
      <c r="I24" s="8" t="s">
        <v>88</v>
      </c>
      <c r="J24" s="9" t="s">
        <v>84</v>
      </c>
      <c r="K24" s="15"/>
    </row>
    <row r="25" spans="1:11" s="3" customFormat="1" ht="35.1" customHeight="1" x14ac:dyDescent="0.15">
      <c r="A25" s="7" t="s">
        <v>79</v>
      </c>
      <c r="B25" s="7" t="s">
        <v>91</v>
      </c>
      <c r="C25" s="8" t="s">
        <v>92</v>
      </c>
      <c r="D25" s="8">
        <v>35</v>
      </c>
      <c r="E25" s="10">
        <v>1400</v>
      </c>
      <c r="F25" s="10">
        <v>1400</v>
      </c>
      <c r="G25" s="10">
        <v>0</v>
      </c>
      <c r="H25" s="8" t="s">
        <v>93</v>
      </c>
      <c r="I25" s="8" t="s">
        <v>94</v>
      </c>
      <c r="J25" s="9" t="s">
        <v>84</v>
      </c>
      <c r="K25" s="15"/>
    </row>
    <row r="26" spans="1:11" s="3" customFormat="1" ht="35.1" customHeight="1" x14ac:dyDescent="0.15">
      <c r="A26" s="7" t="s">
        <v>79</v>
      </c>
      <c r="B26" s="8" t="s">
        <v>95</v>
      </c>
      <c r="C26" s="8" t="s">
        <v>92</v>
      </c>
      <c r="D26" s="8">
        <v>1</v>
      </c>
      <c r="E26" s="10">
        <v>30.77</v>
      </c>
      <c r="F26" s="11">
        <v>12.43</v>
      </c>
      <c r="G26" s="11">
        <v>18.34</v>
      </c>
      <c r="H26" s="8" t="s">
        <v>96</v>
      </c>
      <c r="I26" s="8" t="s">
        <v>97</v>
      </c>
      <c r="J26" s="9" t="s">
        <v>98</v>
      </c>
      <c r="K26" s="15"/>
    </row>
    <row r="27" spans="1:11" s="3" customFormat="1" ht="35.1" customHeight="1" x14ac:dyDescent="0.15">
      <c r="A27" s="7" t="s">
        <v>79</v>
      </c>
      <c r="B27" s="8" t="s">
        <v>99</v>
      </c>
      <c r="C27" s="8" t="s">
        <v>100</v>
      </c>
      <c r="D27" s="8">
        <v>1</v>
      </c>
      <c r="E27" s="11">
        <v>1520</v>
      </c>
      <c r="F27" s="11">
        <v>1520</v>
      </c>
      <c r="G27" s="10">
        <v>0</v>
      </c>
      <c r="H27" s="8" t="s">
        <v>101</v>
      </c>
      <c r="I27" s="8" t="s">
        <v>102</v>
      </c>
      <c r="J27" s="9"/>
      <c r="K27" s="15"/>
    </row>
    <row r="28" spans="1:11" s="3" customFormat="1" ht="35.1" customHeight="1" x14ac:dyDescent="0.15">
      <c r="A28" s="7" t="s">
        <v>79</v>
      </c>
      <c r="B28" s="8" t="s">
        <v>103</v>
      </c>
      <c r="C28" s="8" t="s">
        <v>100</v>
      </c>
      <c r="D28" s="8">
        <v>1</v>
      </c>
      <c r="E28" s="11">
        <v>1520</v>
      </c>
      <c r="F28" s="11">
        <v>1520</v>
      </c>
      <c r="G28" s="10">
        <v>0</v>
      </c>
      <c r="H28" s="8" t="s">
        <v>101</v>
      </c>
      <c r="I28" s="8" t="s">
        <v>102</v>
      </c>
      <c r="J28" s="9"/>
      <c r="K28" s="15"/>
    </row>
    <row r="29" spans="1:11" s="3" customFormat="1" ht="35.1" customHeight="1" x14ac:dyDescent="0.15">
      <c r="A29" s="7"/>
      <c r="B29" s="12"/>
      <c r="C29" s="8"/>
      <c r="D29" s="8"/>
      <c r="E29" s="10"/>
      <c r="F29" s="10"/>
      <c r="G29" s="10"/>
      <c r="H29" s="8"/>
      <c r="I29" s="8"/>
      <c r="J29" s="9"/>
      <c r="K29" s="15"/>
    </row>
    <row r="30" spans="1:11" s="4" customFormat="1" ht="35.1" customHeight="1" x14ac:dyDescent="0.15">
      <c r="A30" s="21" t="s">
        <v>104</v>
      </c>
      <c r="B30" s="21"/>
      <c r="C30" s="21"/>
      <c r="D30" s="13">
        <f>SUBTOTAL(9,D4:D29)</f>
        <v>661</v>
      </c>
      <c r="E30" s="13">
        <f>SUBTOTAL(9,E4:E29)</f>
        <v>405790.77</v>
      </c>
      <c r="F30" s="13">
        <f>SUBTOTAL(9,F4:F29)</f>
        <v>54652.32</v>
      </c>
      <c r="G30" s="13">
        <f>SUBTOTAL(9,G4:G29)</f>
        <v>351138.45</v>
      </c>
      <c r="H30" s="13" t="s">
        <v>105</v>
      </c>
      <c r="I30" s="13" t="s">
        <v>105</v>
      </c>
      <c r="J30" s="13" t="s">
        <v>105</v>
      </c>
      <c r="K30" s="13"/>
    </row>
  </sheetData>
  <mergeCells count="4">
    <mergeCell ref="A1:K1"/>
    <mergeCell ref="A2:H2"/>
    <mergeCell ref="I2:K2"/>
    <mergeCell ref="A30:C30"/>
  </mergeCells>
  <phoneticPr fontId="7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2010140006</dc:creator>
  <cp:lastModifiedBy>2010140006</cp:lastModifiedBy>
  <cp:lastPrinted>2022-11-09T01:11:00Z</cp:lastPrinted>
  <dcterms:created xsi:type="dcterms:W3CDTF">2021-06-10T08:24:00Z</dcterms:created>
  <dcterms:modified xsi:type="dcterms:W3CDTF">2024-03-18T01:20:35Z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B792AF7901E9477CB68E07F845ECED36_13</vt:lpwstr>
  </property>
  <property fmtid="{D5CDD505-2E9C-101B-9397-08002B2CF9AE}" pid="3" name="KSOProductBuildVer">
    <vt:lpwstr>2052-12.1.0.15712</vt:lpwstr>
  </property>
</Properties>
</file>