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2" sheetId="2" r:id="rId1"/>
  </sheets>
  <definedNames>
    <definedName name="_xlnm._FilterDatabase" localSheetId="0" hidden="1">Sheet2!$A$3:$L$141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<sst xmlns="http://schemas.openxmlformats.org/spreadsheetml/2006/main" count="982" uniqueCount="365">
  <si>
    <t>潍坊职业学院固定资产处置申请表</t>
  </si>
  <si>
    <t>申请部门：</t>
  </si>
  <si>
    <t>金额单位:元</t>
  </si>
  <si>
    <t>使用/管理部门</t>
  </si>
  <si>
    <t>处置单号</t>
  </si>
  <si>
    <t>资产编号</t>
  </si>
  <si>
    <t>资产名称</t>
  </si>
  <si>
    <t>数量</t>
  </si>
  <si>
    <t>总价</t>
  </si>
  <si>
    <t>累计折旧额</t>
  </si>
  <si>
    <t>账面净值</t>
  </si>
  <si>
    <t>购置日期</t>
  </si>
  <si>
    <t>型号</t>
  </si>
  <si>
    <t>规格</t>
  </si>
  <si>
    <t>备注</t>
  </si>
  <si>
    <t>机电工程学院</t>
  </si>
  <si>
    <t>2024060001</t>
  </si>
  <si>
    <t>1974180001</t>
  </si>
  <si>
    <t>布氏硬度计</t>
  </si>
  <si>
    <t>1974-11-10</t>
  </si>
  <si>
    <t>hb-3000</t>
  </si>
  <si>
    <t>14</t>
  </si>
  <si>
    <t>1974180002</t>
  </si>
  <si>
    <t>洛氏硬度计</t>
  </si>
  <si>
    <t>hr-150a</t>
  </si>
  <si>
    <t>1974180003</t>
  </si>
  <si>
    <t>茂福电炉</t>
  </si>
  <si>
    <t>1000</t>
  </si>
  <si>
    <t>1980180009</t>
  </si>
  <si>
    <t>文件柜</t>
  </si>
  <si>
    <t>1980-05-05</t>
  </si>
  <si>
    <t xml:space="preserve">wfzyxy </t>
  </si>
  <si>
    <t>wfzyxy</t>
  </si>
  <si>
    <t>1985180009-1985180067</t>
  </si>
  <si>
    <t>丁字尺</t>
  </si>
  <si>
    <t>1985-11-28</t>
  </si>
  <si>
    <t>1985180210</t>
  </si>
  <si>
    <t>文件橱</t>
  </si>
  <si>
    <t>1985-10-20</t>
  </si>
  <si>
    <t>1990180008</t>
  </si>
  <si>
    <t>激光打印机</t>
  </si>
  <si>
    <t>1990-11-25</t>
  </si>
  <si>
    <t>美能达pagepro1200w</t>
  </si>
  <si>
    <t>A4</t>
  </si>
  <si>
    <t>1990180015</t>
  </si>
  <si>
    <t>沙发．茶几</t>
  </si>
  <si>
    <t>y-9</t>
  </si>
  <si>
    <t>吉斯3 人沙发</t>
  </si>
  <si>
    <t>1990180019</t>
  </si>
  <si>
    <t>写字台</t>
  </si>
  <si>
    <t>1990-05-05</t>
  </si>
  <si>
    <t>1990180020</t>
  </si>
  <si>
    <t>u盘校庆办</t>
  </si>
  <si>
    <t>清华紫光</t>
  </si>
  <si>
    <t>512M</t>
  </si>
  <si>
    <t>1990180021</t>
  </si>
  <si>
    <t>1993180054</t>
  </si>
  <si>
    <t>水准仪</t>
  </si>
  <si>
    <t>1993-12-09</t>
  </si>
  <si>
    <t>bsd-d</t>
  </si>
  <si>
    <t>1993180055</t>
  </si>
  <si>
    <t>经纬仪</t>
  </si>
  <si>
    <t>1993-01-01</t>
  </si>
  <si>
    <t>1993180056-1993180084</t>
  </si>
  <si>
    <t>绘图板</t>
  </si>
  <si>
    <t>1993180085-1993180132</t>
  </si>
  <si>
    <t>1#</t>
  </si>
  <si>
    <t>1993180134-1993180254</t>
  </si>
  <si>
    <t>2#</t>
  </si>
  <si>
    <t>1993180255-1993180349</t>
  </si>
  <si>
    <t>1993180351-1993180372</t>
  </si>
  <si>
    <t>1994320118</t>
  </si>
  <si>
    <t>办公椅</t>
  </si>
  <si>
    <t>1994-06-01</t>
  </si>
  <si>
    <t>1995180001</t>
  </si>
  <si>
    <t>三抽桌</t>
  </si>
  <si>
    <t>1995-12-09</t>
  </si>
  <si>
    <t>406室</t>
  </si>
  <si>
    <t>1995180002-1995180005</t>
  </si>
  <si>
    <t>电视机</t>
  </si>
  <si>
    <t>1997180002</t>
  </si>
  <si>
    <t>电风扇</t>
  </si>
  <si>
    <t>1997-06-23</t>
  </si>
  <si>
    <t>1997180003</t>
  </si>
  <si>
    <t>微机</t>
  </si>
  <si>
    <t>1998180001</t>
  </si>
  <si>
    <t>电拖电子电工综合台</t>
  </si>
  <si>
    <t>1998-09-10</t>
  </si>
  <si>
    <t>C70</t>
  </si>
  <si>
    <t>1998180002-1998180008</t>
  </si>
  <si>
    <t>双踪示波器</t>
  </si>
  <si>
    <t>XC4230A</t>
  </si>
  <si>
    <t>1998180023-1998180029</t>
  </si>
  <si>
    <t>展示桌</t>
  </si>
  <si>
    <t>1998-12-09</t>
  </si>
  <si>
    <t>107室</t>
  </si>
  <si>
    <t>1998180030-1998180033</t>
  </si>
  <si>
    <t>木橱</t>
  </si>
  <si>
    <t>1998180034</t>
  </si>
  <si>
    <t>工具橱</t>
  </si>
  <si>
    <t>1998180035-1998180040</t>
  </si>
  <si>
    <t>试验桌</t>
  </si>
  <si>
    <t>607</t>
  </si>
  <si>
    <t>1998180041-1998180048</t>
  </si>
  <si>
    <t>1999180003</t>
  </si>
  <si>
    <t>1999-12-09</t>
  </si>
  <si>
    <t>506室</t>
  </si>
  <si>
    <t>1999180011</t>
  </si>
  <si>
    <t>吊扇</t>
  </si>
  <si>
    <t>1999-06-23</t>
  </si>
  <si>
    <t>1999180019</t>
  </si>
  <si>
    <t>微机桌</t>
  </si>
  <si>
    <t>1999180020</t>
  </si>
  <si>
    <t>老板台</t>
  </si>
  <si>
    <t>1999180021</t>
  </si>
  <si>
    <t>木椅</t>
  </si>
  <si>
    <t>1999180022</t>
  </si>
  <si>
    <t>EPS-6200L</t>
  </si>
  <si>
    <t>2002180001-2002180003</t>
  </si>
  <si>
    <t>气垫导轨</t>
  </si>
  <si>
    <t>2002-12-01</t>
  </si>
  <si>
    <t>2002180106-2002180117</t>
  </si>
  <si>
    <t>电流计</t>
  </si>
  <si>
    <t>2002180118-2002180123</t>
  </si>
  <si>
    <t>安培计</t>
  </si>
  <si>
    <t>2002180124-2002180129</t>
  </si>
  <si>
    <t>功率表</t>
  </si>
  <si>
    <t>d26-w</t>
  </si>
  <si>
    <t>2002180130-2002180135</t>
  </si>
  <si>
    <t>2002180136-2002180139</t>
  </si>
  <si>
    <t>游标卡尺</t>
  </si>
  <si>
    <t>2002180140-2002180143</t>
  </si>
  <si>
    <t>验电器</t>
  </si>
  <si>
    <t>2002180144-2002180147</t>
  </si>
  <si>
    <t>物理天平</t>
  </si>
  <si>
    <t>2002180148-2002180150</t>
  </si>
  <si>
    <t>显微镜</t>
  </si>
  <si>
    <t>稳压器</t>
  </si>
  <si>
    <t>2002180152-2002180153</t>
  </si>
  <si>
    <t>高压火花发生器</t>
  </si>
  <si>
    <t>2002180154-2002180156</t>
  </si>
  <si>
    <t>电炉</t>
  </si>
  <si>
    <t>2002180157-2002180160</t>
  </si>
  <si>
    <t>牛顿环</t>
  </si>
  <si>
    <t>2002180161-2002180164</t>
  </si>
  <si>
    <t>镜片</t>
  </si>
  <si>
    <t>2002180165</t>
  </si>
  <si>
    <t>2002180166-2002180167</t>
  </si>
  <si>
    <t>物理教具</t>
  </si>
  <si>
    <t>2002180168</t>
  </si>
  <si>
    <t>万用表</t>
  </si>
  <si>
    <t>2002180169-2002180172</t>
  </si>
  <si>
    <t>万能电桥</t>
  </si>
  <si>
    <t>qs18a</t>
  </si>
  <si>
    <t>2002180173-2002180180</t>
  </si>
  <si>
    <t>气源</t>
  </si>
  <si>
    <t>2002180181-2002180182</t>
  </si>
  <si>
    <t>气体定律演示器</t>
  </si>
  <si>
    <t>2002180183-2002180186</t>
  </si>
  <si>
    <t>螺旋测微器</t>
  </si>
  <si>
    <t>2002180187-2002180190</t>
  </si>
  <si>
    <t>量热器</t>
  </si>
  <si>
    <t>2002180192</t>
  </si>
  <si>
    <t>开尔文电桥</t>
  </si>
  <si>
    <t>2002180193-2002180195</t>
  </si>
  <si>
    <t>交流调压器</t>
  </si>
  <si>
    <t>2002180196-2002180199</t>
  </si>
  <si>
    <t>滑动复图器</t>
  </si>
  <si>
    <t>2002180200-2002180201</t>
  </si>
  <si>
    <t>光学支架</t>
  </si>
  <si>
    <t>2002180202-2002180205</t>
  </si>
  <si>
    <t>刚体转动仪</t>
  </si>
  <si>
    <t>2002180206-2002180207</t>
  </si>
  <si>
    <t>分析天平</t>
  </si>
  <si>
    <t>2002180208-2002180209</t>
  </si>
  <si>
    <t>分光镜</t>
  </si>
  <si>
    <t>2002180222</t>
  </si>
  <si>
    <t>电解水器</t>
  </si>
  <si>
    <t>2002180223-2002180253</t>
  </si>
  <si>
    <t>电工工具</t>
  </si>
  <si>
    <t>2002180255-2002180256</t>
  </si>
  <si>
    <t>波动演示器</t>
  </si>
  <si>
    <t>2002180257-2002180264</t>
  </si>
  <si>
    <t>表头</t>
  </si>
  <si>
    <t>2002180269</t>
  </si>
  <si>
    <t>2006180076</t>
  </si>
  <si>
    <t>2006-03-01</t>
  </si>
  <si>
    <t>智胜E3365</t>
  </si>
  <si>
    <t>2.8G/256M/80G/c</t>
  </si>
  <si>
    <t>2006180112</t>
  </si>
  <si>
    <t>2006-08-01</t>
  </si>
  <si>
    <t>方正（C2.66GCPU）</t>
  </si>
  <si>
    <t>17’/256M/80G</t>
  </si>
  <si>
    <t>2006320148</t>
  </si>
  <si>
    <t>微机办公桌</t>
  </si>
  <si>
    <t>2006-04-04</t>
  </si>
  <si>
    <t>2007210217-2007210218</t>
  </si>
  <si>
    <t>2007-11-01</t>
  </si>
  <si>
    <t>文祥E350酷睿c420</t>
  </si>
  <si>
    <t>1.6G/512M/80G</t>
  </si>
  <si>
    <t>2007210227</t>
  </si>
  <si>
    <t>2008240283-2008240284</t>
  </si>
  <si>
    <t>2008-10-22</t>
  </si>
  <si>
    <t>文祥E356/酷睿e1200</t>
  </si>
  <si>
    <t>1.6G/1G/80G/19</t>
  </si>
  <si>
    <t>2009160024</t>
  </si>
  <si>
    <t>2009-03-13</t>
  </si>
  <si>
    <t>商祺n300/独显</t>
  </si>
  <si>
    <t>酷睿2/2G/320G/</t>
  </si>
  <si>
    <t>2009180003</t>
  </si>
  <si>
    <t>2009-05-28</t>
  </si>
  <si>
    <t>文祥</t>
  </si>
  <si>
    <t>2G/320G/DVD/液</t>
  </si>
  <si>
    <t>2009180011-2009180012</t>
  </si>
  <si>
    <t>2009-12-25</t>
  </si>
  <si>
    <t>商祺N720</t>
  </si>
  <si>
    <t>2G/320G/512M/19LCD/DVD</t>
  </si>
  <si>
    <t>2009320446-2009320451</t>
  </si>
  <si>
    <t>联想电脑</t>
  </si>
  <si>
    <t>2009-11-06</t>
  </si>
  <si>
    <t>2010160033</t>
  </si>
  <si>
    <t>2010-10-12</t>
  </si>
  <si>
    <t>清华同方超越E500</t>
  </si>
  <si>
    <t>cpu：INTEL E5300、硬盘320G、内存2G、19液晶、USB接口外置索尼D</t>
  </si>
  <si>
    <t>2010180001-2010180032</t>
  </si>
  <si>
    <t>2010-09-30</t>
  </si>
  <si>
    <t>cpu：INTEL E5300、硬盘320G、内存2G、19液晶、DVD光驱</t>
  </si>
  <si>
    <t>2010180033-2010180038</t>
  </si>
  <si>
    <t>2010180070-2010180075</t>
  </si>
  <si>
    <t>2010-05-07</t>
  </si>
  <si>
    <t>CPU:Athlon11*3 425/2G/500G/512独显/DVD光驱/19液晶</t>
  </si>
  <si>
    <t>2010180223-2010180226</t>
  </si>
  <si>
    <t>2011001701</t>
  </si>
  <si>
    <t>光机电一体化实训装置</t>
  </si>
  <si>
    <t>2011-06-13</t>
  </si>
  <si>
    <t>亚龙</t>
  </si>
  <si>
    <t>YL-235A</t>
  </si>
  <si>
    <t>2011001801</t>
  </si>
  <si>
    <t>YL-235F</t>
  </si>
  <si>
    <t>2002180191</t>
  </si>
  <si>
    <t>2010180170-2010180184</t>
  </si>
  <si>
    <t>触摸屏</t>
  </si>
  <si>
    <t>2010-11-03</t>
  </si>
  <si>
    <t>三菱</t>
  </si>
  <si>
    <t>GT10-20</t>
  </si>
  <si>
    <t>2010180155-2010180169</t>
  </si>
  <si>
    <t>步进电机及驱动器</t>
  </si>
  <si>
    <t>白山电机</t>
  </si>
  <si>
    <t>BS42HB33-01配Q2HB34MA型驱动器</t>
  </si>
  <si>
    <t>2010180140-2010180154</t>
  </si>
  <si>
    <t>温度传感器</t>
  </si>
  <si>
    <t>华运安特</t>
  </si>
  <si>
    <t>WZP1</t>
  </si>
  <si>
    <t>2010180095-2010180109</t>
  </si>
  <si>
    <t>文本显示器</t>
  </si>
  <si>
    <t>信捷</t>
  </si>
  <si>
    <t>OP-320A</t>
  </si>
  <si>
    <t>2006180118</t>
  </si>
  <si>
    <t>饮水机</t>
  </si>
  <si>
    <t>2006-08-21</t>
  </si>
  <si>
    <t>2006180117</t>
  </si>
  <si>
    <t>椅子</t>
  </si>
  <si>
    <t>2006180116</t>
  </si>
  <si>
    <t>2006180113</t>
  </si>
  <si>
    <t>条桌</t>
  </si>
  <si>
    <t>2006180110</t>
  </si>
  <si>
    <t>2006-03-28</t>
  </si>
  <si>
    <t>2005180152</t>
  </si>
  <si>
    <t>2005-08-05</t>
  </si>
  <si>
    <t>2005180103-2005180135</t>
  </si>
  <si>
    <t>卡簧</t>
  </si>
  <si>
    <t>2005-09-11</t>
  </si>
  <si>
    <t>4-20</t>
  </si>
  <si>
    <t>2005180084</t>
  </si>
  <si>
    <t>自紧夹头刀柄</t>
  </si>
  <si>
    <t>J0110/0116</t>
  </si>
  <si>
    <t>2005180082</t>
  </si>
  <si>
    <t>2004180157</t>
  </si>
  <si>
    <t>2004-07-13</t>
  </si>
  <si>
    <t>2004180156</t>
  </si>
  <si>
    <t>茶几</t>
  </si>
  <si>
    <t>2004-03-11</t>
  </si>
  <si>
    <t>2004180154</t>
  </si>
  <si>
    <t>2004-02-27</t>
  </si>
  <si>
    <t>2004180153</t>
  </si>
  <si>
    <t>2004180147-2004180148</t>
  </si>
  <si>
    <t>电话机</t>
  </si>
  <si>
    <t>2004-11-17</t>
  </si>
  <si>
    <t>2004180146</t>
  </si>
  <si>
    <t>沙发</t>
  </si>
  <si>
    <t>2004180145</t>
  </si>
  <si>
    <t>2004180144</t>
  </si>
  <si>
    <t>桌子</t>
  </si>
  <si>
    <t>2004180143</t>
  </si>
  <si>
    <t>2004180140-2004180141</t>
  </si>
  <si>
    <t>2004180139</t>
  </si>
  <si>
    <t>方凳</t>
  </si>
  <si>
    <t>2003180036-2003180037</t>
  </si>
  <si>
    <t>减速器模型</t>
  </si>
  <si>
    <t>2003-12-09</t>
  </si>
  <si>
    <t>2003180035</t>
  </si>
  <si>
    <t>标尺</t>
  </si>
  <si>
    <t>2003180034</t>
  </si>
  <si>
    <t>调速器</t>
  </si>
  <si>
    <t>2003180033</t>
  </si>
  <si>
    <t>反光式投影仪</t>
  </si>
  <si>
    <t>2003180032</t>
  </si>
  <si>
    <t>2003180031</t>
  </si>
  <si>
    <t>工具盒</t>
  </si>
  <si>
    <t>2003180029-2003180030</t>
  </si>
  <si>
    <t>挂图</t>
  </si>
  <si>
    <t>2003180028</t>
  </si>
  <si>
    <t>画板</t>
  </si>
  <si>
    <t>2003180022</t>
  </si>
  <si>
    <t>三角架</t>
  </si>
  <si>
    <t>2003180021</t>
  </si>
  <si>
    <t>演示板</t>
  </si>
  <si>
    <t>2003180020</t>
  </si>
  <si>
    <t>制图模型</t>
  </si>
  <si>
    <t>2002180268</t>
  </si>
  <si>
    <t>tp实验箱</t>
  </si>
  <si>
    <t>2002180265-2002180266</t>
  </si>
  <si>
    <t>2002180210-2002180221</t>
  </si>
  <si>
    <t>1999180015</t>
  </si>
  <si>
    <t>1990180022</t>
  </si>
  <si>
    <t>1990-05-06</t>
  </si>
  <si>
    <t>经营管理学院</t>
  </si>
  <si>
    <t>1996170022-1996170078</t>
  </si>
  <si>
    <t>1996-03-27</t>
  </si>
  <si>
    <t>1999320424-1999320473</t>
  </si>
  <si>
    <t>1999-09-23</t>
  </si>
  <si>
    <t>资产管理处</t>
  </si>
  <si>
    <t>2024060002</t>
  </si>
  <si>
    <t>1988333942-1988333974</t>
  </si>
  <si>
    <t>1988-12-01</t>
  </si>
  <si>
    <t>(12)xsp-A型</t>
  </si>
  <si>
    <t>1988333975</t>
  </si>
  <si>
    <t>1990330356</t>
  </si>
  <si>
    <t>大座钟</t>
  </si>
  <si>
    <t>1990-12-01</t>
  </si>
  <si>
    <t>HUASHEN</t>
  </si>
  <si>
    <t>2008330242</t>
  </si>
  <si>
    <t>扫描仪</t>
  </si>
  <si>
    <t>2008-10-01</t>
  </si>
  <si>
    <t>HP SCANJET G3010</t>
  </si>
  <si>
    <t>2007331046</t>
  </si>
  <si>
    <t>笔记本电脑</t>
  </si>
  <si>
    <t>2007-10-01</t>
  </si>
  <si>
    <t>方正R650</t>
  </si>
  <si>
    <t>2009160030</t>
  </si>
  <si>
    <t>2009-09-28</t>
  </si>
  <si>
    <t>K40E811N-SL</t>
  </si>
  <si>
    <t>T8100/4g/500G</t>
  </si>
  <si>
    <t>2014233903</t>
  </si>
  <si>
    <t>2014-10-28</t>
  </si>
  <si>
    <t>华硕BM1AD</t>
  </si>
  <si>
    <t>i3</t>
  </si>
  <si>
    <t>工会</t>
  </si>
  <si>
    <t>2024060005</t>
  </si>
  <si>
    <t>2010280154</t>
  </si>
  <si>
    <t>2010-10-10</t>
  </si>
  <si>
    <t>清华同方超越E500、含安装费75.41</t>
  </si>
  <si>
    <t>cpu：INTEL E500、硬盘320G、内存2G、19液晶、512M独显</t>
  </si>
  <si>
    <t>合计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</si>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</sst>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20"/>
      <name val="宋体"/>
      <charset val="134"/>
    </font>
    <font>
      <sz val="2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b/>
      <sz val="9.75"/>
      <color rgb="FFFF0000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>
      <alignment horizontal="center" vertical="center"/>
    </xf>
    <xf numFmtId="0" fontId="6" fillId="0" borderId="2">
      <alignment vertical="center"/>
    </xf>
    <xf numFmtId="0" fontId="6" fillId="0" borderId="16">
      <alignment vertical="center"/>
    </xf>
    <xf numFmtId="0" fontId="6" fillId="0" borderId="16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0" borderId="2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>
      <alignment vertical="center"/>
    </xf>
    <xf numFmtId="0" fontId="6" fillId="0" borderId="2" xfId="50" applyNumberFormat="1" applyFont="1" applyFill="1" applyBorder="1" applyAlignment="1" applyProtection="1">
      <alignment vertical="center"/>
    </xf>
    <xf numFmtId="2" fontId="6" fillId="0" borderId="2" xfId="0" applyNumberFormat="1" applyFont="1" applyFill="1" applyBorder="1" applyAlignment="1" applyProtection="1">
      <alignment vertical="center"/>
    </xf>
    <xf numFmtId="0" fontId="6" fillId="0" borderId="2" xfId="50" applyNumberFormat="1" applyFont="1" applyFill="1" applyBorder="1" applyAlignment="1" applyProtection="1">
      <alignment horizontal="left" vertical="center"/>
    </xf>
    <xf numFmtId="0" fontId="1" fillId="0" borderId="1" xfId="0" applyFont="1" applyBorder="1" applyAlignment="1">
      <alignment vertical="center" wrapText="1"/>
    </xf>
    <xf numFmtId="0" fontId="0" fillId="0" borderId="3" xfId="0" applyNumberFormat="1" applyFont="1" applyFill="1" applyBorder="1" applyAlignment="1" applyProtection="1">
      <alignment horizontal="left" vertical="center" wrapText="1"/>
    </xf>
    <xf numFmtId="0" fontId="6" fillId="0" borderId="2" xfId="50" applyNumberFormat="1" applyFont="1" applyFill="1" applyBorder="1" applyAlignment="1" applyProtection="1">
      <alignment vertical="center" wrapText="1"/>
    </xf>
    <xf numFmtId="0" fontId="6" fillId="0" borderId="4" xfId="50" applyNumberFormat="1" applyFont="1" applyFill="1" applyBorder="1" applyAlignment="1" applyProtection="1">
      <alignment vertical="center" wrapText="1"/>
    </xf>
    <xf numFmtId="0" fontId="7" fillId="0" borderId="2" xfId="50" applyNumberFormat="1" applyFont="1" applyFill="1" applyBorder="1" applyAlignment="1" applyProtection="1">
      <alignment vertical="center" wrapText="1"/>
    </xf>
    <xf numFmtId="0" fontId="6" fillId="0" borderId="2" xfId="0" applyNumberFormat="1" applyFont="1" applyFill="1" applyBorder="1" applyAlignment="1" applyProtection="1">
      <alignment vertical="center"/>
    </xf>
    <xf numFmtId="0" fontId="6" fillId="0" borderId="5" xfId="50" applyNumberFormat="1" applyFont="1" applyFill="1" applyBorder="1" applyAlignment="1" applyProtection="1">
      <alignment vertical="center"/>
    </xf>
    <xf numFmtId="0" fontId="6" fillId="0" borderId="6" xfId="50" applyNumberFormat="1" applyFont="1" applyFill="1" applyBorder="1" applyAlignment="1" applyProtection="1">
      <alignment vertical="center"/>
    </xf>
    <xf numFmtId="1" fontId="8" fillId="0" borderId="6" xfId="0" applyNumberFormat="1" applyFont="1" applyFill="1" applyBorder="1" applyAlignment="1" applyProtection="1">
      <alignment vertical="center"/>
    </xf>
    <xf numFmtId="2" fontId="8" fillId="0" borderId="6" xfId="0" applyNumberFormat="1" applyFont="1" applyFill="1" applyBorder="1" applyAlignment="1" applyProtection="1">
      <alignment vertical="center"/>
    </xf>
    <xf numFmtId="0" fontId="6" fillId="0" borderId="6" xfId="50" applyNumberFormat="1" applyFont="1" applyFill="1" applyBorder="1" applyAlignment="1" applyProtection="1">
      <alignment vertical="center" wrapText="1"/>
    </xf>
    <xf numFmtId="0" fontId="6" fillId="0" borderId="7" xfId="50" applyNumberFormat="1" applyFont="1" applyFill="1" applyBorder="1" applyAlignment="1" applyProtection="1">
      <alignment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2" fillId="0" borderId="4" xfId="0" applyFont="1" applyBorder="1" applyAlignment="1">
      <alignment horizontal="center" vertic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Border" xfId="49"/>
    <cellStyle name="NormalBorder" xfId="50"/>
    <cellStyle name="NormalBorder 2" xfId="51"/>
    <cellStyle name="NormalBorder 4" xfId="52"/>
    <cellStyle name="常规 2" xfId="53"/>
    <cellStyle name="常规 2 3" xfId="54"/>
    <cellStyle name="常规 3" xfId="55"/>
  </cellStyles>
  <dxfs count="1">
    <dxf>
      <font>
        <i val="0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44"/>
  <sheetViews>
    <sheetView tabSelected="1" topLeftCell="A132" workbookViewId="0">
      <selection activeCell="F143" sqref="F143"/>
    </sheetView>
  </sheetViews>
  <sheetFormatPr defaultColWidth="16.6296296296296" defaultRowHeight="14.25" customHeight="1"/>
  <cols>
    <col min="1" max="2" width="13.1296296296296" customWidth="1"/>
    <col min="3" max="3" width="22.8796296296296" style="5" customWidth="1"/>
    <col min="4" max="4" width="14.8796296296296" customWidth="1"/>
    <col min="5" max="5" width="6.5" customWidth="1"/>
    <col min="6" max="6" width="17" customWidth="1"/>
    <col min="7" max="7" width="16" customWidth="1"/>
    <col min="8" max="8" width="17.1296296296296" customWidth="1"/>
    <col min="9" max="9" width="11.6296296296296" customWidth="1"/>
    <col min="10" max="10" width="13.6296296296296" style="5" customWidth="1"/>
    <col min="11" max="11" width="18.1296296296296" style="5" customWidth="1"/>
    <col min="12" max="12" width="14.1296296296296" style="5" customWidth="1"/>
  </cols>
  <sheetData>
    <row r="1" ht="35.1" customHeight="1" spans="1:10">
      <c r="A1" s="6" t="s">
        <v>0</v>
      </c>
      <c r="B1" s="6"/>
      <c r="C1" s="7"/>
      <c r="D1" s="7"/>
      <c r="E1" s="7"/>
      <c r="F1" s="7"/>
      <c r="G1" s="7"/>
      <c r="H1" s="7"/>
      <c r="I1" s="7"/>
      <c r="J1" s="7"/>
    </row>
    <row r="2" s="1" customFormat="1" ht="35.1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14" t="s">
        <v>2</v>
      </c>
      <c r="K2" s="14"/>
      <c r="L2" s="14"/>
    </row>
    <row r="3" s="2" customFormat="1" ht="35.1" customHeight="1" spans="1:12">
      <c r="A3" s="9" t="s">
        <v>3</v>
      </c>
      <c r="B3" s="9" t="s">
        <v>4</v>
      </c>
      <c r="C3" s="9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15" t="s">
        <v>14</v>
      </c>
    </row>
    <row r="4" s="2" customFormat="1" ht="35.1" customHeight="1" spans="1:12">
      <c r="A4" s="10" t="s">
        <v>15</v>
      </c>
      <c r="B4" s="11" t="s">
        <v>16</v>
      </c>
      <c r="C4" s="11" t="s">
        <v>17</v>
      </c>
      <c r="D4" s="11" t="s">
        <v>18</v>
      </c>
      <c r="E4" s="11">
        <v>1</v>
      </c>
      <c r="F4" s="12">
        <v>1500</v>
      </c>
      <c r="G4" s="12">
        <v>1500</v>
      </c>
      <c r="H4" s="12">
        <v>0</v>
      </c>
      <c r="I4" s="11" t="s">
        <v>19</v>
      </c>
      <c r="J4" s="16" t="s">
        <v>20</v>
      </c>
      <c r="K4" s="17" t="s">
        <v>21</v>
      </c>
      <c r="L4" s="16"/>
    </row>
    <row r="5" s="2" customFormat="1" ht="35.1" customHeight="1" spans="1:12">
      <c r="A5" s="10" t="s">
        <v>15</v>
      </c>
      <c r="B5" s="11" t="s">
        <v>16</v>
      </c>
      <c r="C5" s="11" t="s">
        <v>22</v>
      </c>
      <c r="D5" s="11" t="s">
        <v>23</v>
      </c>
      <c r="E5" s="11">
        <v>1</v>
      </c>
      <c r="F5" s="12">
        <v>1300</v>
      </c>
      <c r="G5" s="12">
        <v>1300</v>
      </c>
      <c r="H5" s="12">
        <v>0</v>
      </c>
      <c r="I5" s="11" t="s">
        <v>19</v>
      </c>
      <c r="J5" s="16" t="s">
        <v>24</v>
      </c>
      <c r="K5" s="17" t="s">
        <v>21</v>
      </c>
      <c r="L5" s="16"/>
    </row>
    <row r="6" s="2" customFormat="1" ht="35.1" customHeight="1" spans="1:12">
      <c r="A6" s="10" t="s">
        <v>15</v>
      </c>
      <c r="B6" s="11" t="s">
        <v>16</v>
      </c>
      <c r="C6" s="11" t="s">
        <v>25</v>
      </c>
      <c r="D6" s="11" t="s">
        <v>26</v>
      </c>
      <c r="E6" s="11">
        <v>1</v>
      </c>
      <c r="F6" s="12">
        <v>1000</v>
      </c>
      <c r="G6" s="12">
        <v>1000</v>
      </c>
      <c r="H6" s="12">
        <v>0</v>
      </c>
      <c r="I6" s="11" t="s">
        <v>19</v>
      </c>
      <c r="J6" s="16" t="s">
        <v>27</v>
      </c>
      <c r="K6" s="17" t="s">
        <v>27</v>
      </c>
      <c r="L6" s="16"/>
    </row>
    <row r="7" s="2" customFormat="1" ht="35.1" customHeight="1" spans="1:12">
      <c r="A7" s="10" t="s">
        <v>15</v>
      </c>
      <c r="B7" s="11" t="s">
        <v>16</v>
      </c>
      <c r="C7" s="11" t="s">
        <v>28</v>
      </c>
      <c r="D7" s="11" t="s">
        <v>29</v>
      </c>
      <c r="E7" s="11">
        <v>1</v>
      </c>
      <c r="F7" s="12">
        <v>400</v>
      </c>
      <c r="G7" s="12">
        <v>400</v>
      </c>
      <c r="H7" s="12">
        <v>0</v>
      </c>
      <c r="I7" s="11" t="s">
        <v>30</v>
      </c>
      <c r="J7" s="16" t="s">
        <v>31</v>
      </c>
      <c r="K7" s="17" t="s">
        <v>32</v>
      </c>
      <c r="L7" s="16"/>
    </row>
    <row r="8" s="2" customFormat="1" ht="35.1" customHeight="1" spans="1:12">
      <c r="A8" s="10" t="s">
        <v>15</v>
      </c>
      <c r="B8" s="11" t="s">
        <v>16</v>
      </c>
      <c r="C8" s="11" t="s">
        <v>33</v>
      </c>
      <c r="D8" s="11" t="s">
        <v>34</v>
      </c>
      <c r="E8" s="11">
        <v>59</v>
      </c>
      <c r="F8" s="12">
        <f>59*33.9</f>
        <v>2000.1</v>
      </c>
      <c r="G8" s="12">
        <f>59*33.9</f>
        <v>2000.1</v>
      </c>
      <c r="H8" s="12">
        <v>0</v>
      </c>
      <c r="I8" s="11" t="s">
        <v>35</v>
      </c>
      <c r="J8" s="16" t="s">
        <v>31</v>
      </c>
      <c r="K8" s="17" t="s">
        <v>32</v>
      </c>
      <c r="L8" s="16"/>
    </row>
    <row r="9" s="2" customFormat="1" ht="35.1" customHeight="1" spans="1:12">
      <c r="A9" s="10" t="s">
        <v>15</v>
      </c>
      <c r="B9" s="11" t="s">
        <v>16</v>
      </c>
      <c r="C9" s="11" t="s">
        <v>36</v>
      </c>
      <c r="D9" s="11" t="s">
        <v>37</v>
      </c>
      <c r="E9" s="11">
        <v>1</v>
      </c>
      <c r="F9" s="12">
        <v>380</v>
      </c>
      <c r="G9" s="12">
        <v>380</v>
      </c>
      <c r="H9" s="12">
        <v>0</v>
      </c>
      <c r="I9" s="11" t="s">
        <v>38</v>
      </c>
      <c r="J9" s="16" t="s">
        <v>31</v>
      </c>
      <c r="K9" s="17" t="s">
        <v>32</v>
      </c>
      <c r="L9" s="16"/>
    </row>
    <row r="10" s="2" customFormat="1" ht="35.1" customHeight="1" spans="1:12">
      <c r="A10" s="10" t="s">
        <v>15</v>
      </c>
      <c r="B10" s="11" t="s">
        <v>16</v>
      </c>
      <c r="C10" s="11" t="s">
        <v>39</v>
      </c>
      <c r="D10" s="11" t="s">
        <v>40</v>
      </c>
      <c r="E10" s="11">
        <v>1</v>
      </c>
      <c r="F10" s="12">
        <v>1500</v>
      </c>
      <c r="G10" s="12">
        <v>1500</v>
      </c>
      <c r="H10" s="12">
        <v>0</v>
      </c>
      <c r="I10" s="11" t="s">
        <v>41</v>
      </c>
      <c r="J10" s="16" t="s">
        <v>42</v>
      </c>
      <c r="K10" s="17" t="s">
        <v>43</v>
      </c>
      <c r="L10" s="16"/>
    </row>
    <row r="11" s="2" customFormat="1" ht="35.1" customHeight="1" spans="1:12">
      <c r="A11" s="10" t="s">
        <v>15</v>
      </c>
      <c r="B11" s="11" t="s">
        <v>16</v>
      </c>
      <c r="C11" s="11" t="s">
        <v>44</v>
      </c>
      <c r="D11" s="11" t="s">
        <v>45</v>
      </c>
      <c r="E11" s="11">
        <v>1</v>
      </c>
      <c r="F11" s="12">
        <v>2135</v>
      </c>
      <c r="G11" s="12">
        <v>2135</v>
      </c>
      <c r="H11" s="12">
        <v>0</v>
      </c>
      <c r="I11" s="11" t="s">
        <v>41</v>
      </c>
      <c r="J11" s="16" t="s">
        <v>46</v>
      </c>
      <c r="K11" s="17" t="s">
        <v>47</v>
      </c>
      <c r="L11" s="16"/>
    </row>
    <row r="12" s="2" customFormat="1" ht="35.1" customHeight="1" spans="1:12">
      <c r="A12" s="10" t="s">
        <v>15</v>
      </c>
      <c r="B12" s="11" t="s">
        <v>16</v>
      </c>
      <c r="C12" s="11" t="s">
        <v>48</v>
      </c>
      <c r="D12" s="11" t="s">
        <v>49</v>
      </c>
      <c r="E12" s="11">
        <v>1</v>
      </c>
      <c r="F12" s="12">
        <v>100</v>
      </c>
      <c r="G12" s="12">
        <v>100</v>
      </c>
      <c r="H12" s="12">
        <v>0</v>
      </c>
      <c r="I12" s="11" t="s">
        <v>50</v>
      </c>
      <c r="J12" s="16" t="s">
        <v>31</v>
      </c>
      <c r="K12" s="17" t="s">
        <v>32</v>
      </c>
      <c r="L12" s="16"/>
    </row>
    <row r="13" s="2" customFormat="1" ht="35.1" customHeight="1" spans="1:12">
      <c r="A13" s="10" t="s">
        <v>15</v>
      </c>
      <c r="B13" s="11" t="s">
        <v>16</v>
      </c>
      <c r="C13" s="11" t="s">
        <v>51</v>
      </c>
      <c r="D13" s="11" t="s">
        <v>52</v>
      </c>
      <c r="E13" s="11">
        <v>1</v>
      </c>
      <c r="F13" s="12">
        <v>190</v>
      </c>
      <c r="G13" s="12">
        <v>190</v>
      </c>
      <c r="H13" s="12">
        <v>0</v>
      </c>
      <c r="I13" s="11" t="s">
        <v>50</v>
      </c>
      <c r="J13" s="16" t="s">
        <v>53</v>
      </c>
      <c r="K13" s="17" t="s">
        <v>54</v>
      </c>
      <c r="L13" s="16"/>
    </row>
    <row r="14" s="2" customFormat="1" ht="35.1" customHeight="1" spans="1:12">
      <c r="A14" s="10" t="s">
        <v>15</v>
      </c>
      <c r="B14" s="11" t="s">
        <v>16</v>
      </c>
      <c r="C14" s="11" t="s">
        <v>55</v>
      </c>
      <c r="D14" s="11" t="s">
        <v>45</v>
      </c>
      <c r="E14" s="11">
        <v>1</v>
      </c>
      <c r="F14" s="12">
        <v>2135</v>
      </c>
      <c r="G14" s="12">
        <v>2135</v>
      </c>
      <c r="H14" s="12">
        <v>0</v>
      </c>
      <c r="I14" s="11" t="s">
        <v>50</v>
      </c>
      <c r="J14" s="16" t="s">
        <v>46</v>
      </c>
      <c r="K14" s="17" t="s">
        <v>47</v>
      </c>
      <c r="L14" s="16"/>
    </row>
    <row r="15" s="2" customFormat="1" ht="35.1" customHeight="1" spans="1:12">
      <c r="A15" s="10" t="s">
        <v>15</v>
      </c>
      <c r="B15" s="11" t="s">
        <v>16</v>
      </c>
      <c r="C15" s="11" t="s">
        <v>56</v>
      </c>
      <c r="D15" s="11" t="s">
        <v>57</v>
      </c>
      <c r="E15" s="11">
        <v>1</v>
      </c>
      <c r="F15" s="12">
        <v>15000</v>
      </c>
      <c r="G15" s="12">
        <v>15000</v>
      </c>
      <c r="H15" s="12">
        <v>0</v>
      </c>
      <c r="I15" s="11" t="s">
        <v>58</v>
      </c>
      <c r="J15" s="16" t="s">
        <v>59</v>
      </c>
      <c r="K15" s="17" t="s">
        <v>21</v>
      </c>
      <c r="L15" s="16"/>
    </row>
    <row r="16" s="2" customFormat="1" ht="35.1" customHeight="1" spans="1:12">
      <c r="A16" s="10" t="s">
        <v>15</v>
      </c>
      <c r="B16" s="11" t="s">
        <v>16</v>
      </c>
      <c r="C16" s="11" t="s">
        <v>60</v>
      </c>
      <c r="D16" s="11" t="s">
        <v>61</v>
      </c>
      <c r="E16" s="11">
        <v>1</v>
      </c>
      <c r="F16" s="12">
        <v>10000</v>
      </c>
      <c r="G16" s="12">
        <v>10000</v>
      </c>
      <c r="H16" s="12">
        <v>0</v>
      </c>
      <c r="I16" s="11" t="s">
        <v>62</v>
      </c>
      <c r="J16" s="16" t="s">
        <v>31</v>
      </c>
      <c r="K16" s="17" t="s">
        <v>32</v>
      </c>
      <c r="L16" s="18"/>
    </row>
    <row r="17" s="2" customFormat="1" ht="35.1" customHeight="1" spans="1:12">
      <c r="A17" s="10" t="s">
        <v>15</v>
      </c>
      <c r="B17" s="11" t="s">
        <v>16</v>
      </c>
      <c r="C17" s="11" t="s">
        <v>63</v>
      </c>
      <c r="D17" s="11" t="s">
        <v>64</v>
      </c>
      <c r="E17" s="11">
        <v>29</v>
      </c>
      <c r="F17" s="12">
        <f>29*36</f>
        <v>1044</v>
      </c>
      <c r="G17" s="12">
        <f>29*36</f>
        <v>1044</v>
      </c>
      <c r="H17" s="12">
        <v>0</v>
      </c>
      <c r="I17" s="11" t="s">
        <v>62</v>
      </c>
      <c r="J17" s="16" t="s">
        <v>31</v>
      </c>
      <c r="K17" s="17" t="s">
        <v>32</v>
      </c>
      <c r="L17" s="16"/>
    </row>
    <row r="18" s="2" customFormat="1" ht="35.1" customHeight="1" spans="1:12">
      <c r="A18" s="10" t="s">
        <v>15</v>
      </c>
      <c r="B18" s="11" t="s">
        <v>16</v>
      </c>
      <c r="C18" s="11" t="s">
        <v>65</v>
      </c>
      <c r="D18" s="11" t="s">
        <v>64</v>
      </c>
      <c r="E18" s="11">
        <v>48</v>
      </c>
      <c r="F18" s="12">
        <f>48*31.25</f>
        <v>1500</v>
      </c>
      <c r="G18" s="12">
        <f>48*31.25</f>
        <v>1500</v>
      </c>
      <c r="H18" s="12">
        <v>0</v>
      </c>
      <c r="I18" s="11" t="s">
        <v>62</v>
      </c>
      <c r="J18" s="16" t="s">
        <v>66</v>
      </c>
      <c r="K18" s="17" t="s">
        <v>32</v>
      </c>
      <c r="L18" s="16"/>
    </row>
    <row r="19" s="2" customFormat="1" ht="35.1" customHeight="1" spans="1:12">
      <c r="A19" s="10" t="s">
        <v>15</v>
      </c>
      <c r="B19" s="11" t="s">
        <v>16</v>
      </c>
      <c r="C19" s="11" t="s">
        <v>67</v>
      </c>
      <c r="D19" s="11" t="s">
        <v>64</v>
      </c>
      <c r="E19" s="11">
        <v>121</v>
      </c>
      <c r="F19" s="12">
        <f>121*29.17</f>
        <v>3529.57</v>
      </c>
      <c r="G19" s="12">
        <f>121*29.17</f>
        <v>3529.57</v>
      </c>
      <c r="H19" s="12">
        <v>0</v>
      </c>
      <c r="I19" s="11" t="s">
        <v>62</v>
      </c>
      <c r="J19" s="16" t="s">
        <v>68</v>
      </c>
      <c r="K19" s="17" t="s">
        <v>32</v>
      </c>
      <c r="L19" s="16"/>
    </row>
    <row r="20" s="2" customFormat="1" ht="35.1" customHeight="1" spans="1:12">
      <c r="A20" s="10" t="s">
        <v>15</v>
      </c>
      <c r="B20" s="11" t="s">
        <v>16</v>
      </c>
      <c r="C20" s="11" t="s">
        <v>69</v>
      </c>
      <c r="D20" s="11" t="s">
        <v>34</v>
      </c>
      <c r="E20" s="11">
        <v>95</v>
      </c>
      <c r="F20" s="12">
        <f>95*31.91</f>
        <v>3031.45</v>
      </c>
      <c r="G20" s="12">
        <f>95*31.91</f>
        <v>3031.45</v>
      </c>
      <c r="H20" s="12">
        <v>0</v>
      </c>
      <c r="I20" s="11" t="s">
        <v>62</v>
      </c>
      <c r="J20" s="16" t="s">
        <v>31</v>
      </c>
      <c r="K20" s="17" t="s">
        <v>32</v>
      </c>
      <c r="L20" s="16"/>
    </row>
    <row r="21" s="2" customFormat="1" ht="35.1" customHeight="1" spans="1:12">
      <c r="A21" s="10" t="s">
        <v>15</v>
      </c>
      <c r="B21" s="11" t="s">
        <v>16</v>
      </c>
      <c r="C21" s="11" t="s">
        <v>70</v>
      </c>
      <c r="D21" s="11" t="s">
        <v>64</v>
      </c>
      <c r="E21" s="11">
        <v>22</v>
      </c>
      <c r="F21" s="12">
        <f>22*36</f>
        <v>792</v>
      </c>
      <c r="G21" s="12">
        <f>22*36</f>
        <v>792</v>
      </c>
      <c r="H21" s="12">
        <v>0</v>
      </c>
      <c r="I21" s="11" t="s">
        <v>62</v>
      </c>
      <c r="J21" s="16" t="s">
        <v>31</v>
      </c>
      <c r="K21" s="17" t="s">
        <v>32</v>
      </c>
      <c r="L21" s="16"/>
    </row>
    <row r="22" s="2" customFormat="1" ht="35.1" customHeight="1" spans="1:12">
      <c r="A22" s="10" t="s">
        <v>15</v>
      </c>
      <c r="B22" s="11" t="s">
        <v>16</v>
      </c>
      <c r="C22" s="11" t="s">
        <v>71</v>
      </c>
      <c r="D22" s="11" t="s">
        <v>72</v>
      </c>
      <c r="E22" s="11">
        <v>1</v>
      </c>
      <c r="F22" s="12">
        <v>16.8</v>
      </c>
      <c r="G22" s="12">
        <v>16.8</v>
      </c>
      <c r="H22" s="12">
        <v>0</v>
      </c>
      <c r="I22" s="11" t="s">
        <v>73</v>
      </c>
      <c r="J22" s="16" t="s">
        <v>31</v>
      </c>
      <c r="K22" s="17" t="s">
        <v>32</v>
      </c>
      <c r="L22" s="16"/>
    </row>
    <row r="23" s="2" customFormat="1" ht="35.1" customHeight="1" spans="1:12">
      <c r="A23" s="10" t="s">
        <v>15</v>
      </c>
      <c r="B23" s="11" t="s">
        <v>16</v>
      </c>
      <c r="C23" s="11" t="s">
        <v>74</v>
      </c>
      <c r="D23" s="11" t="s">
        <v>75</v>
      </c>
      <c r="E23" s="11">
        <v>1</v>
      </c>
      <c r="F23" s="12">
        <v>100</v>
      </c>
      <c r="G23" s="12">
        <v>100</v>
      </c>
      <c r="H23" s="12">
        <v>0</v>
      </c>
      <c r="I23" s="11" t="s">
        <v>76</v>
      </c>
      <c r="J23" s="16" t="s">
        <v>31</v>
      </c>
      <c r="K23" s="17" t="s">
        <v>77</v>
      </c>
      <c r="L23" s="16"/>
    </row>
    <row r="24" s="2" customFormat="1" ht="35.1" customHeight="1" spans="1:12">
      <c r="A24" s="10" t="s">
        <v>15</v>
      </c>
      <c r="B24" s="11" t="s">
        <v>16</v>
      </c>
      <c r="C24" s="11" t="s">
        <v>78</v>
      </c>
      <c r="D24" s="11" t="s">
        <v>79</v>
      </c>
      <c r="E24" s="11">
        <v>4</v>
      </c>
      <c r="F24" s="12">
        <f>4*200</f>
        <v>800</v>
      </c>
      <c r="G24" s="12">
        <f>4*200</f>
        <v>800</v>
      </c>
      <c r="H24" s="12">
        <v>0</v>
      </c>
      <c r="I24" s="11" t="s">
        <v>76</v>
      </c>
      <c r="J24" s="16" t="s">
        <v>31</v>
      </c>
      <c r="K24" s="17" t="s">
        <v>21</v>
      </c>
      <c r="L24" s="16"/>
    </row>
    <row r="25" s="2" customFormat="1" ht="35.1" customHeight="1" spans="1:12">
      <c r="A25" s="10" t="s">
        <v>15</v>
      </c>
      <c r="B25" s="11" t="s">
        <v>16</v>
      </c>
      <c r="C25" s="11" t="s">
        <v>80</v>
      </c>
      <c r="D25" s="11" t="s">
        <v>81</v>
      </c>
      <c r="E25" s="11">
        <v>1</v>
      </c>
      <c r="F25" s="12">
        <v>100</v>
      </c>
      <c r="G25" s="12">
        <v>100</v>
      </c>
      <c r="H25" s="12">
        <v>0</v>
      </c>
      <c r="I25" s="11" t="s">
        <v>82</v>
      </c>
      <c r="J25" s="16" t="s">
        <v>31</v>
      </c>
      <c r="K25" s="17" t="s">
        <v>32</v>
      </c>
      <c r="L25" s="16"/>
    </row>
    <row r="26" s="2" customFormat="1" ht="35.1" customHeight="1" spans="1:12">
      <c r="A26" s="10" t="s">
        <v>15</v>
      </c>
      <c r="B26" s="11" t="s">
        <v>16</v>
      </c>
      <c r="C26" s="11" t="s">
        <v>83</v>
      </c>
      <c r="D26" s="11" t="s">
        <v>84</v>
      </c>
      <c r="E26" s="11">
        <v>1</v>
      </c>
      <c r="F26" s="12">
        <v>1700</v>
      </c>
      <c r="G26" s="12">
        <v>1700</v>
      </c>
      <c r="H26" s="12">
        <v>0</v>
      </c>
      <c r="I26" s="11" t="s">
        <v>82</v>
      </c>
      <c r="J26" s="16" t="s">
        <v>31</v>
      </c>
      <c r="K26" s="17" t="s">
        <v>32</v>
      </c>
      <c r="L26" s="16"/>
    </row>
    <row r="27" s="2" customFormat="1" ht="35.1" customHeight="1" spans="1:12">
      <c r="A27" s="10" t="s">
        <v>15</v>
      </c>
      <c r="B27" s="11" t="s">
        <v>16</v>
      </c>
      <c r="C27" s="11" t="s">
        <v>85</v>
      </c>
      <c r="D27" s="11" t="s">
        <v>86</v>
      </c>
      <c r="E27" s="11">
        <v>1</v>
      </c>
      <c r="F27" s="12">
        <v>19440</v>
      </c>
      <c r="G27" s="12">
        <v>19440</v>
      </c>
      <c r="H27" s="12">
        <v>0</v>
      </c>
      <c r="I27" s="11" t="s">
        <v>87</v>
      </c>
      <c r="J27" s="16" t="s">
        <v>88</v>
      </c>
      <c r="K27" s="17" t="s">
        <v>32</v>
      </c>
      <c r="L27" s="16"/>
    </row>
    <row r="28" s="2" customFormat="1" ht="35.1" customHeight="1" spans="1:12">
      <c r="A28" s="10" t="s">
        <v>15</v>
      </c>
      <c r="B28" s="11" t="s">
        <v>16</v>
      </c>
      <c r="C28" s="11" t="s">
        <v>89</v>
      </c>
      <c r="D28" s="11" t="s">
        <v>90</v>
      </c>
      <c r="E28" s="11">
        <v>7</v>
      </c>
      <c r="F28" s="12">
        <f>7*328.57</f>
        <v>2299.99</v>
      </c>
      <c r="G28" s="12">
        <f>7*328.57</f>
        <v>2299.99</v>
      </c>
      <c r="H28" s="12">
        <v>0</v>
      </c>
      <c r="I28" s="11" t="s">
        <v>87</v>
      </c>
      <c r="J28" s="16" t="s">
        <v>91</v>
      </c>
      <c r="K28" s="17" t="s">
        <v>32</v>
      </c>
      <c r="L28" s="16"/>
    </row>
    <row r="29" s="2" customFormat="1" ht="35.1" customHeight="1" spans="1:12">
      <c r="A29" s="10" t="s">
        <v>15</v>
      </c>
      <c r="B29" s="11" t="s">
        <v>16</v>
      </c>
      <c r="C29" s="11" t="s">
        <v>92</v>
      </c>
      <c r="D29" s="11" t="s">
        <v>93</v>
      </c>
      <c r="E29" s="11">
        <v>7</v>
      </c>
      <c r="F29" s="12">
        <f>7*200</f>
        <v>1400</v>
      </c>
      <c r="G29" s="12">
        <f>7*200</f>
        <v>1400</v>
      </c>
      <c r="H29" s="12">
        <v>0</v>
      </c>
      <c r="I29" s="11" t="s">
        <v>94</v>
      </c>
      <c r="J29" s="16" t="s">
        <v>31</v>
      </c>
      <c r="K29" s="17" t="s">
        <v>95</v>
      </c>
      <c r="L29" s="16"/>
    </row>
    <row r="30" s="2" customFormat="1" ht="35.1" customHeight="1" spans="1:12">
      <c r="A30" s="10" t="s">
        <v>15</v>
      </c>
      <c r="B30" s="11" t="s">
        <v>16</v>
      </c>
      <c r="C30" s="11" t="s">
        <v>96</v>
      </c>
      <c r="D30" s="11" t="s">
        <v>97</v>
      </c>
      <c r="E30" s="11">
        <v>4</v>
      </c>
      <c r="F30" s="12">
        <f>4*200</f>
        <v>800</v>
      </c>
      <c r="G30" s="12">
        <f>4*200</f>
        <v>800</v>
      </c>
      <c r="H30" s="12">
        <v>0</v>
      </c>
      <c r="I30" s="11" t="s">
        <v>94</v>
      </c>
      <c r="J30" s="16" t="s">
        <v>31</v>
      </c>
      <c r="K30" s="17" t="s">
        <v>32</v>
      </c>
      <c r="L30" s="16"/>
    </row>
    <row r="31" s="2" customFormat="1" ht="35.1" customHeight="1" spans="1:12">
      <c r="A31" s="10" t="s">
        <v>15</v>
      </c>
      <c r="B31" s="11" t="s">
        <v>16</v>
      </c>
      <c r="C31" s="11" t="s">
        <v>98</v>
      </c>
      <c r="D31" s="11" t="s">
        <v>99</v>
      </c>
      <c r="E31" s="11">
        <v>1</v>
      </c>
      <c r="F31" s="12">
        <v>300</v>
      </c>
      <c r="G31" s="12">
        <v>300</v>
      </c>
      <c r="H31" s="12">
        <v>0</v>
      </c>
      <c r="I31" s="11" t="s">
        <v>94</v>
      </c>
      <c r="J31" s="16" t="s">
        <v>31</v>
      </c>
      <c r="K31" s="17" t="s">
        <v>32</v>
      </c>
      <c r="L31" s="16"/>
    </row>
    <row r="32" s="2" customFormat="1" ht="35.1" customHeight="1" spans="1:12">
      <c r="A32" s="10" t="s">
        <v>15</v>
      </c>
      <c r="B32" s="11" t="s">
        <v>16</v>
      </c>
      <c r="C32" s="11" t="s">
        <v>100</v>
      </c>
      <c r="D32" s="11" t="s">
        <v>101</v>
      </c>
      <c r="E32" s="11">
        <v>6</v>
      </c>
      <c r="F32" s="12">
        <f>6*200</f>
        <v>1200</v>
      </c>
      <c r="G32" s="12">
        <f>6*200</f>
        <v>1200</v>
      </c>
      <c r="H32" s="12">
        <v>0</v>
      </c>
      <c r="I32" s="11" t="s">
        <v>94</v>
      </c>
      <c r="J32" s="16" t="s">
        <v>31</v>
      </c>
      <c r="K32" s="17" t="s">
        <v>102</v>
      </c>
      <c r="L32" s="16"/>
    </row>
    <row r="33" s="2" customFormat="1" ht="35.1" customHeight="1" spans="1:12">
      <c r="A33" s="10" t="s">
        <v>15</v>
      </c>
      <c r="B33" s="11" t="s">
        <v>16</v>
      </c>
      <c r="C33" s="11" t="s">
        <v>103</v>
      </c>
      <c r="D33" s="11" t="s">
        <v>97</v>
      </c>
      <c r="E33" s="11">
        <v>8</v>
      </c>
      <c r="F33" s="12">
        <f>8*200</f>
        <v>1600</v>
      </c>
      <c r="G33" s="12">
        <f>8*200</f>
        <v>1600</v>
      </c>
      <c r="H33" s="12">
        <v>0</v>
      </c>
      <c r="I33" s="11" t="s">
        <v>94</v>
      </c>
      <c r="J33" s="16" t="s">
        <v>31</v>
      </c>
      <c r="K33" s="17" t="s">
        <v>77</v>
      </c>
      <c r="L33" s="16"/>
    </row>
    <row r="34" s="2" customFormat="1" ht="35.1" customHeight="1" spans="1:12">
      <c r="A34" s="10" t="s">
        <v>15</v>
      </c>
      <c r="B34" s="11" t="s">
        <v>16</v>
      </c>
      <c r="C34" s="11" t="s">
        <v>104</v>
      </c>
      <c r="D34" s="11" t="s">
        <v>101</v>
      </c>
      <c r="E34" s="11">
        <v>1</v>
      </c>
      <c r="F34" s="12">
        <v>300</v>
      </c>
      <c r="G34" s="12">
        <v>300</v>
      </c>
      <c r="H34" s="12">
        <v>0</v>
      </c>
      <c r="I34" s="11" t="s">
        <v>105</v>
      </c>
      <c r="J34" s="16" t="s">
        <v>31</v>
      </c>
      <c r="K34" s="17" t="s">
        <v>106</v>
      </c>
      <c r="L34" s="16"/>
    </row>
    <row r="35" s="2" customFormat="1" ht="35.1" customHeight="1" spans="1:12">
      <c r="A35" s="10" t="s">
        <v>15</v>
      </c>
      <c r="B35" s="11" t="s">
        <v>16</v>
      </c>
      <c r="C35" s="11" t="s">
        <v>107</v>
      </c>
      <c r="D35" s="11" t="s">
        <v>108</v>
      </c>
      <c r="E35" s="11">
        <v>1</v>
      </c>
      <c r="F35" s="12">
        <v>100</v>
      </c>
      <c r="G35" s="12">
        <v>100</v>
      </c>
      <c r="H35" s="12">
        <v>0</v>
      </c>
      <c r="I35" s="11" t="s">
        <v>109</v>
      </c>
      <c r="J35" s="16" t="s">
        <v>31</v>
      </c>
      <c r="K35" s="17" t="s">
        <v>32</v>
      </c>
      <c r="L35" s="16"/>
    </row>
    <row r="36" s="2" customFormat="1" ht="35.1" customHeight="1" spans="1:12">
      <c r="A36" s="10" t="s">
        <v>15</v>
      </c>
      <c r="B36" s="11" t="s">
        <v>16</v>
      </c>
      <c r="C36" s="11" t="s">
        <v>110</v>
      </c>
      <c r="D36" s="11" t="s">
        <v>111</v>
      </c>
      <c r="E36" s="11">
        <v>1</v>
      </c>
      <c r="F36" s="12">
        <v>150</v>
      </c>
      <c r="G36" s="12">
        <v>150</v>
      </c>
      <c r="H36" s="12">
        <v>0</v>
      </c>
      <c r="I36" s="11" t="s">
        <v>109</v>
      </c>
      <c r="J36" s="16" t="s">
        <v>31</v>
      </c>
      <c r="K36" s="17" t="s">
        <v>32</v>
      </c>
      <c r="L36" s="16"/>
    </row>
    <row r="37" s="2" customFormat="1" ht="35.1" customHeight="1" spans="1:12">
      <c r="A37" s="10" t="s">
        <v>15</v>
      </c>
      <c r="B37" s="11" t="s">
        <v>16</v>
      </c>
      <c r="C37" s="11" t="s">
        <v>112</v>
      </c>
      <c r="D37" s="11" t="s">
        <v>113</v>
      </c>
      <c r="E37" s="11">
        <v>1</v>
      </c>
      <c r="F37" s="12">
        <v>590</v>
      </c>
      <c r="G37" s="12">
        <v>590</v>
      </c>
      <c r="H37" s="12">
        <v>0</v>
      </c>
      <c r="I37" s="11" t="s">
        <v>109</v>
      </c>
      <c r="J37" s="16" t="s">
        <v>31</v>
      </c>
      <c r="K37" s="17" t="s">
        <v>32</v>
      </c>
      <c r="L37" s="16"/>
    </row>
    <row r="38" s="2" customFormat="1" ht="35.1" customHeight="1" spans="1:12">
      <c r="A38" s="10" t="s">
        <v>15</v>
      </c>
      <c r="B38" s="11" t="s">
        <v>16</v>
      </c>
      <c r="C38" s="11" t="s">
        <v>114</v>
      </c>
      <c r="D38" s="11" t="s">
        <v>115</v>
      </c>
      <c r="E38" s="11">
        <v>1</v>
      </c>
      <c r="F38" s="12">
        <v>80</v>
      </c>
      <c r="G38" s="12">
        <v>80</v>
      </c>
      <c r="H38" s="12">
        <v>0</v>
      </c>
      <c r="I38" s="11" t="s">
        <v>109</v>
      </c>
      <c r="J38" s="16" t="s">
        <v>31</v>
      </c>
      <c r="K38" s="17" t="s">
        <v>32</v>
      </c>
      <c r="L38" s="16"/>
    </row>
    <row r="39" s="2" customFormat="1" ht="35.1" customHeight="1" spans="1:12">
      <c r="A39" s="10" t="s">
        <v>15</v>
      </c>
      <c r="B39" s="11" t="s">
        <v>16</v>
      </c>
      <c r="C39" s="11" t="s">
        <v>116</v>
      </c>
      <c r="D39" s="11" t="s">
        <v>40</v>
      </c>
      <c r="E39" s="11">
        <v>1</v>
      </c>
      <c r="F39" s="12">
        <v>1600</v>
      </c>
      <c r="G39" s="12">
        <v>1600</v>
      </c>
      <c r="H39" s="12">
        <v>0</v>
      </c>
      <c r="I39" s="11" t="s">
        <v>109</v>
      </c>
      <c r="J39" s="16" t="s">
        <v>117</v>
      </c>
      <c r="K39" s="17" t="s">
        <v>43</v>
      </c>
      <c r="L39" s="16"/>
    </row>
    <row r="40" s="2" customFormat="1" ht="35.1" customHeight="1" spans="1:12">
      <c r="A40" s="10" t="s">
        <v>15</v>
      </c>
      <c r="B40" s="11" t="s">
        <v>16</v>
      </c>
      <c r="C40" s="11" t="s">
        <v>118</v>
      </c>
      <c r="D40" s="11" t="s">
        <v>119</v>
      </c>
      <c r="E40" s="11">
        <v>3</v>
      </c>
      <c r="F40" s="12">
        <f>3*66.67</f>
        <v>200.01</v>
      </c>
      <c r="G40" s="12">
        <f>3*66.67</f>
        <v>200.01</v>
      </c>
      <c r="H40" s="12">
        <v>0</v>
      </c>
      <c r="I40" s="11" t="s">
        <v>120</v>
      </c>
      <c r="J40" s="16" t="s">
        <v>31</v>
      </c>
      <c r="K40" s="17" t="s">
        <v>32</v>
      </c>
      <c r="L40" s="16"/>
    </row>
    <row r="41" s="2" customFormat="1" ht="35.1" customHeight="1" spans="1:12">
      <c r="A41" s="10" t="s">
        <v>15</v>
      </c>
      <c r="B41" s="11" t="s">
        <v>16</v>
      </c>
      <c r="C41" s="11" t="s">
        <v>121</v>
      </c>
      <c r="D41" s="11" t="s">
        <v>122</v>
      </c>
      <c r="E41" s="11">
        <v>12</v>
      </c>
      <c r="F41" s="12">
        <f>12*150</f>
        <v>1800</v>
      </c>
      <c r="G41" s="12">
        <f>12*150</f>
        <v>1800</v>
      </c>
      <c r="H41" s="12">
        <v>0</v>
      </c>
      <c r="I41" s="11" t="s">
        <v>120</v>
      </c>
      <c r="J41" s="16" t="s">
        <v>31</v>
      </c>
      <c r="K41" s="17" t="s">
        <v>32</v>
      </c>
      <c r="L41" s="16"/>
    </row>
    <row r="42" s="2" customFormat="1" ht="35.1" customHeight="1" spans="1:12">
      <c r="A42" s="10" t="s">
        <v>15</v>
      </c>
      <c r="B42" s="11" t="s">
        <v>16</v>
      </c>
      <c r="C42" s="11" t="s">
        <v>123</v>
      </c>
      <c r="D42" s="11" t="s">
        <v>124</v>
      </c>
      <c r="E42" s="11">
        <v>6</v>
      </c>
      <c r="F42" s="12">
        <f>6*30</f>
        <v>180</v>
      </c>
      <c r="G42" s="12">
        <f>6*30</f>
        <v>180</v>
      </c>
      <c r="H42" s="12">
        <v>0</v>
      </c>
      <c r="I42" s="11" t="s">
        <v>120</v>
      </c>
      <c r="J42" s="16" t="s">
        <v>31</v>
      </c>
      <c r="K42" s="17" t="s">
        <v>32</v>
      </c>
      <c r="L42" s="16"/>
    </row>
    <row r="43" s="2" customFormat="1" ht="35.1" customHeight="1" spans="1:12">
      <c r="A43" s="10" t="s">
        <v>15</v>
      </c>
      <c r="B43" s="11" t="s">
        <v>16</v>
      </c>
      <c r="C43" s="11" t="s">
        <v>125</v>
      </c>
      <c r="D43" s="11" t="s">
        <v>126</v>
      </c>
      <c r="E43" s="11">
        <v>6</v>
      </c>
      <c r="F43" s="12">
        <f>6*33.33</f>
        <v>199.98</v>
      </c>
      <c r="G43" s="12">
        <f>6*33.33</f>
        <v>199.98</v>
      </c>
      <c r="H43" s="12">
        <v>0</v>
      </c>
      <c r="I43" s="11" t="s">
        <v>120</v>
      </c>
      <c r="J43" s="16" t="s">
        <v>127</v>
      </c>
      <c r="K43" s="17" t="s">
        <v>32</v>
      </c>
      <c r="L43" s="16"/>
    </row>
    <row r="44" s="2" customFormat="1" ht="35.1" customHeight="1" spans="1:12">
      <c r="A44" s="10" t="s">
        <v>15</v>
      </c>
      <c r="B44" s="11" t="s">
        <v>16</v>
      </c>
      <c r="C44" s="11" t="s">
        <v>128</v>
      </c>
      <c r="D44" s="11" t="s">
        <v>119</v>
      </c>
      <c r="E44" s="11">
        <v>6</v>
      </c>
      <c r="F44" s="12">
        <f>6*22.22</f>
        <v>133.32</v>
      </c>
      <c r="G44" s="12">
        <f>6*22.22</f>
        <v>133.32</v>
      </c>
      <c r="H44" s="12">
        <v>0</v>
      </c>
      <c r="I44" s="11" t="s">
        <v>120</v>
      </c>
      <c r="J44" s="16" t="s">
        <v>31</v>
      </c>
      <c r="K44" s="17" t="s">
        <v>32</v>
      </c>
      <c r="L44" s="16"/>
    </row>
    <row r="45" s="2" customFormat="1" ht="35.1" customHeight="1" spans="1:12">
      <c r="A45" s="10" t="s">
        <v>15</v>
      </c>
      <c r="B45" s="11" t="s">
        <v>16</v>
      </c>
      <c r="C45" s="11" t="s">
        <v>129</v>
      </c>
      <c r="D45" s="11" t="s">
        <v>130</v>
      </c>
      <c r="E45" s="11">
        <v>4</v>
      </c>
      <c r="F45" s="12">
        <f>4*20</f>
        <v>80</v>
      </c>
      <c r="G45" s="12">
        <f>4*20</f>
        <v>80</v>
      </c>
      <c r="H45" s="12">
        <v>0</v>
      </c>
      <c r="I45" s="11" t="s">
        <v>120</v>
      </c>
      <c r="J45" s="16" t="s">
        <v>31</v>
      </c>
      <c r="K45" s="17" t="s">
        <v>32</v>
      </c>
      <c r="L45" s="16"/>
    </row>
    <row r="46" s="2" customFormat="1" ht="35.1" customHeight="1" spans="1:12">
      <c r="A46" s="10" t="s">
        <v>15</v>
      </c>
      <c r="B46" s="11" t="s">
        <v>16</v>
      </c>
      <c r="C46" s="11" t="s">
        <v>131</v>
      </c>
      <c r="D46" s="11" t="s">
        <v>132</v>
      </c>
      <c r="E46" s="11">
        <v>4</v>
      </c>
      <c r="F46" s="12">
        <f>4*50</f>
        <v>200</v>
      </c>
      <c r="G46" s="12">
        <f>4*50</f>
        <v>200</v>
      </c>
      <c r="H46" s="12">
        <v>0</v>
      </c>
      <c r="I46" s="11" t="s">
        <v>120</v>
      </c>
      <c r="J46" s="16" t="s">
        <v>31</v>
      </c>
      <c r="K46" s="17" t="s">
        <v>32</v>
      </c>
      <c r="L46" s="16"/>
    </row>
    <row r="47" s="2" customFormat="1" ht="35.1" customHeight="1" spans="1:12">
      <c r="A47" s="10" t="s">
        <v>15</v>
      </c>
      <c r="B47" s="11" t="s">
        <v>16</v>
      </c>
      <c r="C47" s="11" t="s">
        <v>133</v>
      </c>
      <c r="D47" s="11" t="s">
        <v>134</v>
      </c>
      <c r="E47" s="11">
        <v>4</v>
      </c>
      <c r="F47" s="12">
        <f>4*50</f>
        <v>200</v>
      </c>
      <c r="G47" s="12">
        <f>4*50</f>
        <v>200</v>
      </c>
      <c r="H47" s="12">
        <v>0</v>
      </c>
      <c r="I47" s="11" t="s">
        <v>120</v>
      </c>
      <c r="J47" s="16" t="s">
        <v>31</v>
      </c>
      <c r="K47" s="17" t="s">
        <v>32</v>
      </c>
      <c r="L47" s="16"/>
    </row>
    <row r="48" s="2" customFormat="1" ht="35.1" customHeight="1" spans="1:12">
      <c r="A48" s="10" t="s">
        <v>15</v>
      </c>
      <c r="B48" s="11" t="s">
        <v>16</v>
      </c>
      <c r="C48" s="11" t="s">
        <v>135</v>
      </c>
      <c r="D48" s="11" t="s">
        <v>136</v>
      </c>
      <c r="E48" s="11">
        <v>3</v>
      </c>
      <c r="F48" s="12">
        <f>3*166.67</f>
        <v>500.01</v>
      </c>
      <c r="G48" s="12">
        <f>3*166.67</f>
        <v>500.01</v>
      </c>
      <c r="H48" s="12">
        <v>0</v>
      </c>
      <c r="I48" s="11" t="s">
        <v>120</v>
      </c>
      <c r="J48" s="16" t="s">
        <v>31</v>
      </c>
      <c r="K48" s="17" t="s">
        <v>32</v>
      </c>
      <c r="L48" s="16"/>
    </row>
    <row r="49" s="2" customFormat="1" ht="35.1" customHeight="1" spans="1:12">
      <c r="A49" s="10" t="s">
        <v>15</v>
      </c>
      <c r="B49" s="11" t="s">
        <v>16</v>
      </c>
      <c r="C49" s="13">
        <v>2002180151</v>
      </c>
      <c r="D49" s="11" t="s">
        <v>137</v>
      </c>
      <c r="E49" s="11">
        <v>1</v>
      </c>
      <c r="F49" s="12">
        <v>150</v>
      </c>
      <c r="G49" s="12">
        <v>150</v>
      </c>
      <c r="H49" s="12">
        <v>0</v>
      </c>
      <c r="I49" s="11" t="s">
        <v>120</v>
      </c>
      <c r="J49" s="16" t="s">
        <v>31</v>
      </c>
      <c r="K49" s="17" t="s">
        <v>32</v>
      </c>
      <c r="L49" s="16"/>
    </row>
    <row r="50" s="2" customFormat="1" ht="35.1" customHeight="1" spans="1:12">
      <c r="A50" s="10" t="s">
        <v>15</v>
      </c>
      <c r="B50" s="11" t="s">
        <v>16</v>
      </c>
      <c r="C50" s="11" t="s">
        <v>138</v>
      </c>
      <c r="D50" s="11" t="s">
        <v>139</v>
      </c>
      <c r="E50" s="11">
        <v>2</v>
      </c>
      <c r="F50" s="12">
        <f>2*100</f>
        <v>200</v>
      </c>
      <c r="G50" s="12">
        <f>2*100</f>
        <v>200</v>
      </c>
      <c r="H50" s="12">
        <v>0</v>
      </c>
      <c r="I50" s="11" t="s">
        <v>120</v>
      </c>
      <c r="J50" s="16" t="s">
        <v>31</v>
      </c>
      <c r="K50" s="17" t="s">
        <v>32</v>
      </c>
      <c r="L50" s="16"/>
    </row>
    <row r="51" s="2" customFormat="1" ht="35.1" customHeight="1" spans="1:12">
      <c r="A51" s="10" t="s">
        <v>15</v>
      </c>
      <c r="B51" s="11" t="s">
        <v>16</v>
      </c>
      <c r="C51" s="11" t="s">
        <v>140</v>
      </c>
      <c r="D51" s="11" t="s">
        <v>141</v>
      </c>
      <c r="E51" s="11">
        <v>3</v>
      </c>
      <c r="F51" s="12">
        <f>3*110</f>
        <v>330</v>
      </c>
      <c r="G51" s="12">
        <f>3*110</f>
        <v>330</v>
      </c>
      <c r="H51" s="12">
        <v>0</v>
      </c>
      <c r="I51" s="11" t="s">
        <v>120</v>
      </c>
      <c r="J51" s="16" t="s">
        <v>31</v>
      </c>
      <c r="K51" s="17" t="s">
        <v>32</v>
      </c>
      <c r="L51" s="16"/>
    </row>
    <row r="52" s="2" customFormat="1" ht="35.1" customHeight="1" spans="1:12">
      <c r="A52" s="10" t="s">
        <v>15</v>
      </c>
      <c r="B52" s="11" t="s">
        <v>16</v>
      </c>
      <c r="C52" s="11" t="s">
        <v>142</v>
      </c>
      <c r="D52" s="11" t="s">
        <v>143</v>
      </c>
      <c r="E52" s="11">
        <v>4</v>
      </c>
      <c r="F52" s="12">
        <f>4*150</f>
        <v>600</v>
      </c>
      <c r="G52" s="12">
        <f>4*150</f>
        <v>600</v>
      </c>
      <c r="H52" s="12">
        <v>0</v>
      </c>
      <c r="I52" s="11" t="s">
        <v>120</v>
      </c>
      <c r="J52" s="16" t="s">
        <v>31</v>
      </c>
      <c r="K52" s="17" t="s">
        <v>32</v>
      </c>
      <c r="L52" s="16"/>
    </row>
    <row r="53" s="2" customFormat="1" ht="35.1" customHeight="1" spans="1:12">
      <c r="A53" s="10" t="s">
        <v>15</v>
      </c>
      <c r="B53" s="11" t="s">
        <v>16</v>
      </c>
      <c r="C53" s="11" t="s">
        <v>144</v>
      </c>
      <c r="D53" s="11" t="s">
        <v>145</v>
      </c>
      <c r="E53" s="11">
        <v>4</v>
      </c>
      <c r="F53" s="12">
        <f>4*100</f>
        <v>400</v>
      </c>
      <c r="G53" s="12">
        <f>4*100</f>
        <v>400</v>
      </c>
      <c r="H53" s="12">
        <v>0</v>
      </c>
      <c r="I53" s="11" t="s">
        <v>120</v>
      </c>
      <c r="J53" s="16" t="s">
        <v>31</v>
      </c>
      <c r="K53" s="17" t="s">
        <v>32</v>
      </c>
      <c r="L53" s="16"/>
    </row>
    <row r="54" s="2" customFormat="1" ht="35.1" customHeight="1" spans="1:12">
      <c r="A54" s="10" t="s">
        <v>15</v>
      </c>
      <c r="B54" s="11" t="s">
        <v>16</v>
      </c>
      <c r="C54" s="11" t="s">
        <v>146</v>
      </c>
      <c r="D54" s="11" t="s">
        <v>136</v>
      </c>
      <c r="E54" s="11">
        <v>1</v>
      </c>
      <c r="F54" s="12">
        <v>500</v>
      </c>
      <c r="G54" s="12">
        <v>500</v>
      </c>
      <c r="H54" s="12">
        <v>0</v>
      </c>
      <c r="I54" s="11" t="s">
        <v>120</v>
      </c>
      <c r="J54" s="16" t="s">
        <v>31</v>
      </c>
      <c r="K54" s="17" t="s">
        <v>32</v>
      </c>
      <c r="L54" s="16"/>
    </row>
    <row r="55" s="2" customFormat="1" ht="35.1" customHeight="1" spans="1:12">
      <c r="A55" s="10" t="s">
        <v>15</v>
      </c>
      <c r="B55" s="11" t="s">
        <v>16</v>
      </c>
      <c r="C55" s="11" t="s">
        <v>147</v>
      </c>
      <c r="D55" s="11" t="s">
        <v>148</v>
      </c>
      <c r="E55" s="11">
        <v>2</v>
      </c>
      <c r="F55" s="12">
        <f>2*100</f>
        <v>200</v>
      </c>
      <c r="G55" s="12">
        <f>2*100</f>
        <v>200</v>
      </c>
      <c r="H55" s="12">
        <v>0</v>
      </c>
      <c r="I55" s="11" t="s">
        <v>120</v>
      </c>
      <c r="J55" s="16" t="s">
        <v>31</v>
      </c>
      <c r="K55" s="17" t="s">
        <v>32</v>
      </c>
      <c r="L55" s="16"/>
    </row>
    <row r="56" s="2" customFormat="1" ht="35.1" customHeight="1" spans="1:12">
      <c r="A56" s="10" t="s">
        <v>15</v>
      </c>
      <c r="B56" s="11" t="s">
        <v>16</v>
      </c>
      <c r="C56" s="11" t="s">
        <v>149</v>
      </c>
      <c r="D56" s="11" t="s">
        <v>150</v>
      </c>
      <c r="E56" s="11">
        <v>1</v>
      </c>
      <c r="F56" s="12">
        <v>100</v>
      </c>
      <c r="G56" s="12">
        <v>100</v>
      </c>
      <c r="H56" s="12">
        <v>0</v>
      </c>
      <c r="I56" s="11" t="s">
        <v>120</v>
      </c>
      <c r="J56" s="16" t="s">
        <v>31</v>
      </c>
      <c r="K56" s="17" t="s">
        <v>32</v>
      </c>
      <c r="L56" s="16"/>
    </row>
    <row r="57" s="2" customFormat="1" ht="35.1" customHeight="1" spans="1:12">
      <c r="A57" s="10" t="s">
        <v>15</v>
      </c>
      <c r="B57" s="11" t="s">
        <v>16</v>
      </c>
      <c r="C57" s="11" t="s">
        <v>151</v>
      </c>
      <c r="D57" s="11" t="s">
        <v>152</v>
      </c>
      <c r="E57" s="11">
        <v>4</v>
      </c>
      <c r="F57" s="12">
        <f>4*150</f>
        <v>600</v>
      </c>
      <c r="G57" s="12">
        <f>4*150</f>
        <v>600</v>
      </c>
      <c r="H57" s="12">
        <v>0</v>
      </c>
      <c r="I57" s="11" t="s">
        <v>120</v>
      </c>
      <c r="J57" s="16" t="s">
        <v>153</v>
      </c>
      <c r="K57" s="17" t="s">
        <v>32</v>
      </c>
      <c r="L57" s="16"/>
    </row>
    <row r="58" s="2" customFormat="1" ht="35.1" customHeight="1" spans="1:12">
      <c r="A58" s="10" t="s">
        <v>15</v>
      </c>
      <c r="B58" s="11" t="s">
        <v>16</v>
      </c>
      <c r="C58" s="11" t="s">
        <v>154</v>
      </c>
      <c r="D58" s="11" t="s">
        <v>155</v>
      </c>
      <c r="E58" s="11">
        <v>8</v>
      </c>
      <c r="F58" s="12">
        <f>8*25</f>
        <v>200</v>
      </c>
      <c r="G58" s="12">
        <f>8*25</f>
        <v>200</v>
      </c>
      <c r="H58" s="12">
        <v>0</v>
      </c>
      <c r="I58" s="11" t="s">
        <v>120</v>
      </c>
      <c r="J58" s="16" t="s">
        <v>31</v>
      </c>
      <c r="K58" s="17" t="s">
        <v>32</v>
      </c>
      <c r="L58" s="16"/>
    </row>
    <row r="59" s="2" customFormat="1" ht="35.1" customHeight="1" spans="1:12">
      <c r="A59" s="10" t="s">
        <v>15</v>
      </c>
      <c r="B59" s="11" t="s">
        <v>16</v>
      </c>
      <c r="C59" s="11" t="s">
        <v>156</v>
      </c>
      <c r="D59" s="11" t="s">
        <v>157</v>
      </c>
      <c r="E59" s="11">
        <v>2</v>
      </c>
      <c r="F59" s="12">
        <f>2*150</f>
        <v>300</v>
      </c>
      <c r="G59" s="12">
        <f>2*150</f>
        <v>300</v>
      </c>
      <c r="H59" s="12">
        <v>0</v>
      </c>
      <c r="I59" s="11" t="s">
        <v>120</v>
      </c>
      <c r="J59" s="16" t="s">
        <v>31</v>
      </c>
      <c r="K59" s="17" t="s">
        <v>32</v>
      </c>
      <c r="L59" s="16"/>
    </row>
    <row r="60" s="2" customFormat="1" ht="35.1" customHeight="1" spans="1:12">
      <c r="A60" s="10" t="s">
        <v>15</v>
      </c>
      <c r="B60" s="11" t="s">
        <v>16</v>
      </c>
      <c r="C60" s="11" t="s">
        <v>158</v>
      </c>
      <c r="D60" s="11" t="s">
        <v>159</v>
      </c>
      <c r="E60" s="11">
        <v>4</v>
      </c>
      <c r="F60" s="12">
        <f>4*180</f>
        <v>720</v>
      </c>
      <c r="G60" s="12">
        <f>4*180</f>
        <v>720</v>
      </c>
      <c r="H60" s="12">
        <v>0</v>
      </c>
      <c r="I60" s="11" t="s">
        <v>120</v>
      </c>
      <c r="J60" s="16" t="s">
        <v>31</v>
      </c>
      <c r="K60" s="17" t="s">
        <v>32</v>
      </c>
      <c r="L60" s="16"/>
    </row>
    <row r="61" s="2" customFormat="1" ht="35.1" customHeight="1" spans="1:12">
      <c r="A61" s="10" t="s">
        <v>15</v>
      </c>
      <c r="B61" s="11" t="s">
        <v>16</v>
      </c>
      <c r="C61" s="11" t="s">
        <v>160</v>
      </c>
      <c r="D61" s="11" t="s">
        <v>161</v>
      </c>
      <c r="E61" s="11">
        <v>4</v>
      </c>
      <c r="F61" s="12">
        <f>4*120</f>
        <v>480</v>
      </c>
      <c r="G61" s="12">
        <f>4*120</f>
        <v>480</v>
      </c>
      <c r="H61" s="12">
        <v>0</v>
      </c>
      <c r="I61" s="11" t="s">
        <v>120</v>
      </c>
      <c r="J61" s="16" t="s">
        <v>31</v>
      </c>
      <c r="K61" s="17" t="s">
        <v>32</v>
      </c>
      <c r="L61" s="16"/>
    </row>
    <row r="62" s="2" customFormat="1" ht="35.1" customHeight="1" spans="1:12">
      <c r="A62" s="10" t="s">
        <v>15</v>
      </c>
      <c r="B62" s="11" t="s">
        <v>16</v>
      </c>
      <c r="C62" s="11" t="s">
        <v>162</v>
      </c>
      <c r="D62" s="11" t="s">
        <v>163</v>
      </c>
      <c r="E62" s="11">
        <v>1</v>
      </c>
      <c r="F62" s="12">
        <v>200</v>
      </c>
      <c r="G62" s="12">
        <v>200</v>
      </c>
      <c r="H62" s="12">
        <v>0</v>
      </c>
      <c r="I62" s="11" t="s">
        <v>120</v>
      </c>
      <c r="J62" s="16" t="s">
        <v>31</v>
      </c>
      <c r="K62" s="17" t="s">
        <v>32</v>
      </c>
      <c r="L62" s="16"/>
    </row>
    <row r="63" s="2" customFormat="1" ht="35.1" customHeight="1" spans="1:12">
      <c r="A63" s="10" t="s">
        <v>15</v>
      </c>
      <c r="B63" s="11" t="s">
        <v>16</v>
      </c>
      <c r="C63" s="11" t="s">
        <v>164</v>
      </c>
      <c r="D63" s="11" t="s">
        <v>165</v>
      </c>
      <c r="E63" s="11">
        <v>3</v>
      </c>
      <c r="F63" s="12">
        <f>3*80</f>
        <v>240</v>
      </c>
      <c r="G63" s="12">
        <f>3*80</f>
        <v>240</v>
      </c>
      <c r="H63" s="12">
        <v>0</v>
      </c>
      <c r="I63" s="11" t="s">
        <v>120</v>
      </c>
      <c r="J63" s="16" t="s">
        <v>31</v>
      </c>
      <c r="K63" s="17" t="s">
        <v>32</v>
      </c>
      <c r="L63" s="16"/>
    </row>
    <row r="64" s="2" customFormat="1" ht="35.1" customHeight="1" spans="1:12">
      <c r="A64" s="10" t="s">
        <v>15</v>
      </c>
      <c r="B64" s="11" t="s">
        <v>16</v>
      </c>
      <c r="C64" s="11" t="s">
        <v>166</v>
      </c>
      <c r="D64" s="11" t="s">
        <v>167</v>
      </c>
      <c r="E64" s="11">
        <v>4</v>
      </c>
      <c r="F64" s="12">
        <f>4*30</f>
        <v>120</v>
      </c>
      <c r="G64" s="12">
        <f>4*30</f>
        <v>120</v>
      </c>
      <c r="H64" s="12">
        <v>0</v>
      </c>
      <c r="I64" s="11" t="s">
        <v>120</v>
      </c>
      <c r="J64" s="16" t="s">
        <v>31</v>
      </c>
      <c r="K64" s="17" t="s">
        <v>32</v>
      </c>
      <c r="L64" s="16"/>
    </row>
    <row r="65" s="2" customFormat="1" ht="35.1" customHeight="1" spans="1:12">
      <c r="A65" s="10" t="s">
        <v>15</v>
      </c>
      <c r="B65" s="11" t="s">
        <v>16</v>
      </c>
      <c r="C65" s="11" t="s">
        <v>168</v>
      </c>
      <c r="D65" s="11" t="s">
        <v>169</v>
      </c>
      <c r="E65" s="11">
        <v>2</v>
      </c>
      <c r="F65" s="12">
        <f>2*100</f>
        <v>200</v>
      </c>
      <c r="G65" s="12">
        <f>2*100</f>
        <v>200</v>
      </c>
      <c r="H65" s="12">
        <v>0</v>
      </c>
      <c r="I65" s="11" t="s">
        <v>120</v>
      </c>
      <c r="J65" s="16" t="s">
        <v>31</v>
      </c>
      <c r="K65" s="17" t="s">
        <v>32</v>
      </c>
      <c r="L65" s="16"/>
    </row>
    <row r="66" s="2" customFormat="1" ht="35.1" customHeight="1" spans="1:12">
      <c r="A66" s="10" t="s">
        <v>15</v>
      </c>
      <c r="B66" s="11" t="s">
        <v>16</v>
      </c>
      <c r="C66" s="11" t="s">
        <v>170</v>
      </c>
      <c r="D66" s="11" t="s">
        <v>171</v>
      </c>
      <c r="E66" s="11">
        <v>4</v>
      </c>
      <c r="F66" s="12">
        <f>4*50</f>
        <v>200</v>
      </c>
      <c r="G66" s="12">
        <f>4*50</f>
        <v>200</v>
      </c>
      <c r="H66" s="12">
        <v>0</v>
      </c>
      <c r="I66" s="11" t="s">
        <v>120</v>
      </c>
      <c r="J66" s="16" t="s">
        <v>31</v>
      </c>
      <c r="K66" s="17" t="s">
        <v>32</v>
      </c>
      <c r="L66" s="16"/>
    </row>
    <row r="67" s="2" customFormat="1" ht="35.1" customHeight="1" spans="1:12">
      <c r="A67" s="10" t="s">
        <v>15</v>
      </c>
      <c r="B67" s="11" t="s">
        <v>16</v>
      </c>
      <c r="C67" s="11" t="s">
        <v>172</v>
      </c>
      <c r="D67" s="11" t="s">
        <v>173</v>
      </c>
      <c r="E67" s="11">
        <v>2</v>
      </c>
      <c r="F67" s="12">
        <f>2*500</f>
        <v>1000</v>
      </c>
      <c r="G67" s="12">
        <f>2*500</f>
        <v>1000</v>
      </c>
      <c r="H67" s="12">
        <v>0</v>
      </c>
      <c r="I67" s="11" t="s">
        <v>120</v>
      </c>
      <c r="J67" s="16" t="s">
        <v>31</v>
      </c>
      <c r="K67" s="17" t="s">
        <v>32</v>
      </c>
      <c r="L67" s="16"/>
    </row>
    <row r="68" s="2" customFormat="1" ht="35.1" customHeight="1" spans="1:12">
      <c r="A68" s="10" t="s">
        <v>15</v>
      </c>
      <c r="B68" s="11" t="s">
        <v>16</v>
      </c>
      <c r="C68" s="11" t="s">
        <v>174</v>
      </c>
      <c r="D68" s="11" t="s">
        <v>175</v>
      </c>
      <c r="E68" s="11">
        <v>2</v>
      </c>
      <c r="F68" s="12">
        <f>2*400</f>
        <v>800</v>
      </c>
      <c r="G68" s="12">
        <f>2*400</f>
        <v>800</v>
      </c>
      <c r="H68" s="12">
        <v>0</v>
      </c>
      <c r="I68" s="11" t="s">
        <v>120</v>
      </c>
      <c r="J68" s="16" t="s">
        <v>31</v>
      </c>
      <c r="K68" s="17" t="s">
        <v>32</v>
      </c>
      <c r="L68" s="16"/>
    </row>
    <row r="69" s="2" customFormat="1" ht="35.1" customHeight="1" spans="1:12">
      <c r="A69" s="10" t="s">
        <v>15</v>
      </c>
      <c r="B69" s="11" t="s">
        <v>16</v>
      </c>
      <c r="C69" s="11" t="s">
        <v>176</v>
      </c>
      <c r="D69" s="11" t="s">
        <v>177</v>
      </c>
      <c r="E69" s="11">
        <v>1</v>
      </c>
      <c r="F69" s="12">
        <v>120</v>
      </c>
      <c r="G69" s="12">
        <v>120</v>
      </c>
      <c r="H69" s="12">
        <v>0</v>
      </c>
      <c r="I69" s="11" t="s">
        <v>120</v>
      </c>
      <c r="J69" s="16" t="s">
        <v>31</v>
      </c>
      <c r="K69" s="17" t="s">
        <v>32</v>
      </c>
      <c r="L69" s="16"/>
    </row>
    <row r="70" s="2" customFormat="1" ht="35.1" customHeight="1" spans="1:12">
      <c r="A70" s="10" t="s">
        <v>15</v>
      </c>
      <c r="B70" s="11" t="s">
        <v>16</v>
      </c>
      <c r="C70" s="11" t="s">
        <v>178</v>
      </c>
      <c r="D70" s="11" t="s">
        <v>179</v>
      </c>
      <c r="E70" s="11">
        <v>31</v>
      </c>
      <c r="F70" s="12">
        <f>31*30</f>
        <v>930</v>
      </c>
      <c r="G70" s="12">
        <f>31*30</f>
        <v>930</v>
      </c>
      <c r="H70" s="12">
        <v>0</v>
      </c>
      <c r="I70" s="11" t="s">
        <v>120</v>
      </c>
      <c r="J70" s="16" t="s">
        <v>31</v>
      </c>
      <c r="K70" s="17" t="s">
        <v>32</v>
      </c>
      <c r="L70" s="16"/>
    </row>
    <row r="71" s="2" customFormat="1" ht="35.1" customHeight="1" spans="1:12">
      <c r="A71" s="10" t="s">
        <v>15</v>
      </c>
      <c r="B71" s="11" t="s">
        <v>16</v>
      </c>
      <c r="C71" s="11" t="s">
        <v>180</v>
      </c>
      <c r="D71" s="11" t="s">
        <v>181</v>
      </c>
      <c r="E71" s="11">
        <v>2</v>
      </c>
      <c r="F71" s="12">
        <f>2*100</f>
        <v>200</v>
      </c>
      <c r="G71" s="12">
        <f>2*100</f>
        <v>200</v>
      </c>
      <c r="H71" s="12">
        <v>0</v>
      </c>
      <c r="I71" s="11" t="s">
        <v>120</v>
      </c>
      <c r="J71" s="16" t="s">
        <v>31</v>
      </c>
      <c r="K71" s="17" t="s">
        <v>32</v>
      </c>
      <c r="L71" s="16"/>
    </row>
    <row r="72" s="2" customFormat="1" ht="35.1" customHeight="1" spans="1:12">
      <c r="A72" s="10" t="s">
        <v>15</v>
      </c>
      <c r="B72" s="11" t="s">
        <v>16</v>
      </c>
      <c r="C72" s="11" t="s">
        <v>182</v>
      </c>
      <c r="D72" s="11" t="s">
        <v>183</v>
      </c>
      <c r="E72" s="11">
        <v>8</v>
      </c>
      <c r="F72" s="12">
        <f>8*15</f>
        <v>120</v>
      </c>
      <c r="G72" s="12">
        <f>8*15</f>
        <v>120</v>
      </c>
      <c r="H72" s="12">
        <v>0</v>
      </c>
      <c r="I72" s="11" t="s">
        <v>120</v>
      </c>
      <c r="J72" s="16" t="s">
        <v>31</v>
      </c>
      <c r="K72" s="17" t="s">
        <v>32</v>
      </c>
      <c r="L72" s="16"/>
    </row>
    <row r="73" s="2" customFormat="1" ht="35.1" customHeight="1" spans="1:12">
      <c r="A73" s="10" t="s">
        <v>15</v>
      </c>
      <c r="B73" s="11" t="s">
        <v>16</v>
      </c>
      <c r="C73" s="11" t="s">
        <v>184</v>
      </c>
      <c r="D73" s="11" t="s">
        <v>141</v>
      </c>
      <c r="E73" s="11">
        <v>1</v>
      </c>
      <c r="F73" s="12">
        <v>110</v>
      </c>
      <c r="G73" s="12">
        <v>110</v>
      </c>
      <c r="H73" s="12">
        <v>0</v>
      </c>
      <c r="I73" s="11" t="s">
        <v>120</v>
      </c>
      <c r="J73" s="16" t="s">
        <v>31</v>
      </c>
      <c r="K73" s="17" t="s">
        <v>32</v>
      </c>
      <c r="L73" s="16"/>
    </row>
    <row r="74" s="2" customFormat="1" ht="35.1" customHeight="1" spans="1:12">
      <c r="A74" s="10" t="s">
        <v>15</v>
      </c>
      <c r="B74" s="11" t="s">
        <v>16</v>
      </c>
      <c r="C74" s="11" t="s">
        <v>185</v>
      </c>
      <c r="D74" s="11" t="s">
        <v>84</v>
      </c>
      <c r="E74" s="11">
        <v>1</v>
      </c>
      <c r="F74" s="12">
        <v>3272</v>
      </c>
      <c r="G74" s="12">
        <v>3272</v>
      </c>
      <c r="H74" s="12">
        <v>0</v>
      </c>
      <c r="I74" s="11" t="s">
        <v>186</v>
      </c>
      <c r="J74" s="16" t="s">
        <v>187</v>
      </c>
      <c r="K74" s="17" t="s">
        <v>188</v>
      </c>
      <c r="L74" s="16"/>
    </row>
    <row r="75" s="2" customFormat="1" ht="35.1" customHeight="1" spans="1:12">
      <c r="A75" s="10" t="s">
        <v>15</v>
      </c>
      <c r="B75" s="11" t="s">
        <v>16</v>
      </c>
      <c r="C75" s="11" t="s">
        <v>189</v>
      </c>
      <c r="D75" s="11" t="s">
        <v>84</v>
      </c>
      <c r="E75" s="11">
        <v>1</v>
      </c>
      <c r="F75" s="12">
        <v>3410</v>
      </c>
      <c r="G75" s="12">
        <v>3410</v>
      </c>
      <c r="H75" s="12">
        <v>0</v>
      </c>
      <c r="I75" s="11" t="s">
        <v>190</v>
      </c>
      <c r="J75" s="16" t="s">
        <v>191</v>
      </c>
      <c r="K75" s="17" t="s">
        <v>192</v>
      </c>
      <c r="L75" s="16"/>
    </row>
    <row r="76" s="2" customFormat="1" ht="35.1" customHeight="1" spans="1:12">
      <c r="A76" s="10" t="s">
        <v>15</v>
      </c>
      <c r="B76" s="11" t="s">
        <v>16</v>
      </c>
      <c r="C76" s="11" t="s">
        <v>193</v>
      </c>
      <c r="D76" s="11" t="s">
        <v>194</v>
      </c>
      <c r="E76" s="11">
        <v>1</v>
      </c>
      <c r="F76" s="12">
        <v>295</v>
      </c>
      <c r="G76" s="12">
        <v>295</v>
      </c>
      <c r="H76" s="12">
        <v>0</v>
      </c>
      <c r="I76" s="11" t="s">
        <v>195</v>
      </c>
      <c r="J76" s="16" t="s">
        <v>31</v>
      </c>
      <c r="K76" s="17" t="s">
        <v>32</v>
      </c>
      <c r="L76" s="16"/>
    </row>
    <row r="77" s="2" customFormat="1" ht="35.1" customHeight="1" spans="1:12">
      <c r="A77" s="10" t="s">
        <v>15</v>
      </c>
      <c r="B77" s="11" t="s">
        <v>16</v>
      </c>
      <c r="C77" s="11" t="s">
        <v>196</v>
      </c>
      <c r="D77" s="11" t="s">
        <v>84</v>
      </c>
      <c r="E77" s="11">
        <v>2</v>
      </c>
      <c r="F77" s="12">
        <f>2*2460</f>
        <v>4920</v>
      </c>
      <c r="G77" s="12">
        <f>2*2460</f>
        <v>4920</v>
      </c>
      <c r="H77" s="12">
        <v>0</v>
      </c>
      <c r="I77" s="11" t="s">
        <v>197</v>
      </c>
      <c r="J77" s="16" t="s">
        <v>198</v>
      </c>
      <c r="K77" s="17" t="s">
        <v>199</v>
      </c>
      <c r="L77" s="16"/>
    </row>
    <row r="78" s="2" customFormat="1" ht="35.1" customHeight="1" spans="1:12">
      <c r="A78" s="10" t="s">
        <v>15</v>
      </c>
      <c r="B78" s="11" t="s">
        <v>16</v>
      </c>
      <c r="C78" s="11" t="s">
        <v>200</v>
      </c>
      <c r="D78" s="11" t="s">
        <v>84</v>
      </c>
      <c r="E78" s="11">
        <v>1</v>
      </c>
      <c r="F78" s="12">
        <v>2460</v>
      </c>
      <c r="G78" s="12">
        <v>2460</v>
      </c>
      <c r="H78" s="12">
        <v>0</v>
      </c>
      <c r="I78" s="11" t="s">
        <v>197</v>
      </c>
      <c r="J78" s="16" t="s">
        <v>198</v>
      </c>
      <c r="K78" s="17" t="s">
        <v>199</v>
      </c>
      <c r="L78" s="16"/>
    </row>
    <row r="79" s="2" customFormat="1" ht="35.1" customHeight="1" spans="1:12">
      <c r="A79" s="10" t="s">
        <v>15</v>
      </c>
      <c r="B79" s="11" t="s">
        <v>16</v>
      </c>
      <c r="C79" s="11" t="s">
        <v>201</v>
      </c>
      <c r="D79" s="11" t="s">
        <v>84</v>
      </c>
      <c r="E79" s="11">
        <v>2</v>
      </c>
      <c r="F79" s="12">
        <f>2*3000</f>
        <v>6000</v>
      </c>
      <c r="G79" s="12">
        <f>2*3000</f>
        <v>6000</v>
      </c>
      <c r="H79" s="12">
        <v>0</v>
      </c>
      <c r="I79" s="11" t="s">
        <v>202</v>
      </c>
      <c r="J79" s="16" t="s">
        <v>203</v>
      </c>
      <c r="K79" s="17" t="s">
        <v>204</v>
      </c>
      <c r="L79" s="16"/>
    </row>
    <row r="80" s="2" customFormat="1" ht="35.1" customHeight="1" spans="1:12">
      <c r="A80" s="10" t="s">
        <v>15</v>
      </c>
      <c r="B80" s="11" t="s">
        <v>16</v>
      </c>
      <c r="C80" s="11" t="s">
        <v>205</v>
      </c>
      <c r="D80" s="11" t="s">
        <v>84</v>
      </c>
      <c r="E80" s="11">
        <v>1</v>
      </c>
      <c r="F80" s="12">
        <v>3600</v>
      </c>
      <c r="G80" s="12">
        <v>3600</v>
      </c>
      <c r="H80" s="12">
        <v>0</v>
      </c>
      <c r="I80" s="11" t="s">
        <v>206</v>
      </c>
      <c r="J80" s="16" t="s">
        <v>207</v>
      </c>
      <c r="K80" s="17" t="s">
        <v>208</v>
      </c>
      <c r="L80" s="16"/>
    </row>
    <row r="81" s="2" customFormat="1" ht="35.1" customHeight="1" spans="1:12">
      <c r="A81" s="10" t="s">
        <v>15</v>
      </c>
      <c r="B81" s="11" t="s">
        <v>16</v>
      </c>
      <c r="C81" s="11" t="s">
        <v>209</v>
      </c>
      <c r="D81" s="11" t="s">
        <v>84</v>
      </c>
      <c r="E81" s="11">
        <v>1</v>
      </c>
      <c r="F81" s="12">
        <v>3400</v>
      </c>
      <c r="G81" s="12">
        <v>3400</v>
      </c>
      <c r="H81" s="12">
        <v>0</v>
      </c>
      <c r="I81" s="11" t="s">
        <v>210</v>
      </c>
      <c r="J81" s="16" t="s">
        <v>211</v>
      </c>
      <c r="K81" s="17" t="s">
        <v>212</v>
      </c>
      <c r="L81" s="16"/>
    </row>
    <row r="82" s="2" customFormat="1" ht="35.1" customHeight="1" spans="1:12">
      <c r="A82" s="10" t="s">
        <v>15</v>
      </c>
      <c r="B82" s="11" t="s">
        <v>16</v>
      </c>
      <c r="C82" s="11" t="s">
        <v>213</v>
      </c>
      <c r="D82" s="11" t="s">
        <v>84</v>
      </c>
      <c r="E82" s="11">
        <v>2</v>
      </c>
      <c r="F82" s="12">
        <f>2*4050</f>
        <v>8100</v>
      </c>
      <c r="G82" s="12">
        <f>2*4050</f>
        <v>8100</v>
      </c>
      <c r="H82" s="12">
        <v>0</v>
      </c>
      <c r="I82" s="11" t="s">
        <v>214</v>
      </c>
      <c r="J82" s="16" t="s">
        <v>215</v>
      </c>
      <c r="K82" s="17" t="s">
        <v>216</v>
      </c>
      <c r="L82" s="16"/>
    </row>
    <row r="83" s="2" customFormat="1" ht="35.1" customHeight="1" spans="1:12">
      <c r="A83" s="10" t="s">
        <v>15</v>
      </c>
      <c r="B83" s="11" t="s">
        <v>16</v>
      </c>
      <c r="C83" s="11" t="s">
        <v>217</v>
      </c>
      <c r="D83" s="11" t="s">
        <v>218</v>
      </c>
      <c r="E83" s="11">
        <v>6</v>
      </c>
      <c r="F83" s="12">
        <f>6*3530</f>
        <v>21180</v>
      </c>
      <c r="G83" s="12">
        <f>6*3530</f>
        <v>21180</v>
      </c>
      <c r="H83" s="12">
        <v>0</v>
      </c>
      <c r="I83" s="11" t="s">
        <v>219</v>
      </c>
      <c r="J83" s="16" t="s">
        <v>31</v>
      </c>
      <c r="K83" s="17" t="s">
        <v>32</v>
      </c>
      <c r="L83" s="16"/>
    </row>
    <row r="84" s="2" customFormat="1" ht="35.1" customHeight="1" spans="1:12">
      <c r="A84" s="10" t="s">
        <v>15</v>
      </c>
      <c r="B84" s="11" t="s">
        <v>16</v>
      </c>
      <c r="C84" s="11" t="s">
        <v>220</v>
      </c>
      <c r="D84" s="11" t="s">
        <v>84</v>
      </c>
      <c r="E84" s="11">
        <v>1</v>
      </c>
      <c r="F84" s="12">
        <v>3080</v>
      </c>
      <c r="G84" s="12">
        <v>3080</v>
      </c>
      <c r="H84" s="12">
        <v>0</v>
      </c>
      <c r="I84" s="11" t="s">
        <v>221</v>
      </c>
      <c r="J84" s="16" t="s">
        <v>222</v>
      </c>
      <c r="K84" s="17" t="s">
        <v>223</v>
      </c>
      <c r="L84" s="16"/>
    </row>
    <row r="85" s="2" customFormat="1" ht="35.1" customHeight="1" spans="1:12">
      <c r="A85" s="10" t="s">
        <v>15</v>
      </c>
      <c r="B85" s="11" t="s">
        <v>16</v>
      </c>
      <c r="C85" s="11" t="s">
        <v>224</v>
      </c>
      <c r="D85" s="11" t="s">
        <v>84</v>
      </c>
      <c r="E85" s="11">
        <v>32</v>
      </c>
      <c r="F85" s="12">
        <f>32*2930</f>
        <v>93760</v>
      </c>
      <c r="G85" s="12">
        <f>32*2930</f>
        <v>93760</v>
      </c>
      <c r="H85" s="12">
        <v>0</v>
      </c>
      <c r="I85" s="11" t="s">
        <v>225</v>
      </c>
      <c r="J85" s="16" t="s">
        <v>222</v>
      </c>
      <c r="K85" s="17" t="s">
        <v>226</v>
      </c>
      <c r="L85" s="16"/>
    </row>
    <row r="86" s="2" customFormat="1" ht="35.1" customHeight="1" spans="1:12">
      <c r="A86" s="10" t="s">
        <v>15</v>
      </c>
      <c r="B86" s="11" t="s">
        <v>16</v>
      </c>
      <c r="C86" s="11" t="s">
        <v>227</v>
      </c>
      <c r="D86" s="11" t="s">
        <v>84</v>
      </c>
      <c r="E86" s="11">
        <v>6</v>
      </c>
      <c r="F86" s="12">
        <f>6*3080</f>
        <v>18480</v>
      </c>
      <c r="G86" s="12">
        <f>6*3080</f>
        <v>18480</v>
      </c>
      <c r="H86" s="12">
        <v>0</v>
      </c>
      <c r="I86" s="11" t="s">
        <v>221</v>
      </c>
      <c r="J86" s="16" t="s">
        <v>222</v>
      </c>
      <c r="K86" s="17" t="s">
        <v>223</v>
      </c>
      <c r="L86" s="16"/>
    </row>
    <row r="87" s="2" customFormat="1" ht="35.1" customHeight="1" spans="1:12">
      <c r="A87" s="10" t="s">
        <v>15</v>
      </c>
      <c r="B87" s="11" t="s">
        <v>16</v>
      </c>
      <c r="C87" s="11" t="s">
        <v>228</v>
      </c>
      <c r="D87" s="11" t="s">
        <v>84</v>
      </c>
      <c r="E87" s="11">
        <v>6</v>
      </c>
      <c r="F87" s="12">
        <f>6*4050</f>
        <v>24300</v>
      </c>
      <c r="G87" s="12">
        <f>6*4050</f>
        <v>24300</v>
      </c>
      <c r="H87" s="12">
        <v>0</v>
      </c>
      <c r="I87" s="11" t="s">
        <v>229</v>
      </c>
      <c r="J87" s="16" t="s">
        <v>215</v>
      </c>
      <c r="K87" s="17" t="s">
        <v>230</v>
      </c>
      <c r="L87" s="16"/>
    </row>
    <row r="88" s="2" customFormat="1" ht="35.1" customHeight="1" spans="1:12">
      <c r="A88" s="10" t="s">
        <v>15</v>
      </c>
      <c r="B88" s="11" t="s">
        <v>16</v>
      </c>
      <c r="C88" s="11" t="s">
        <v>231</v>
      </c>
      <c r="D88" s="11" t="s">
        <v>84</v>
      </c>
      <c r="E88" s="11">
        <v>4</v>
      </c>
      <c r="F88" s="12">
        <f>4*2825</f>
        <v>11300</v>
      </c>
      <c r="G88" s="12">
        <f>4*2825</f>
        <v>11300</v>
      </c>
      <c r="H88" s="12">
        <v>0</v>
      </c>
      <c r="I88" s="11" t="s">
        <v>225</v>
      </c>
      <c r="J88" s="16" t="s">
        <v>222</v>
      </c>
      <c r="K88" s="17" t="s">
        <v>226</v>
      </c>
      <c r="L88" s="16"/>
    </row>
    <row r="89" s="2" customFormat="1" ht="35.1" customHeight="1" spans="1:12">
      <c r="A89" s="10" t="s">
        <v>15</v>
      </c>
      <c r="B89" s="11" t="s">
        <v>16</v>
      </c>
      <c r="C89" s="11" t="s">
        <v>232</v>
      </c>
      <c r="D89" s="11" t="s">
        <v>233</v>
      </c>
      <c r="E89" s="11">
        <v>1</v>
      </c>
      <c r="F89" s="12">
        <v>45000</v>
      </c>
      <c r="G89" s="12">
        <v>45000</v>
      </c>
      <c r="H89" s="12">
        <v>0</v>
      </c>
      <c r="I89" s="11" t="s">
        <v>234</v>
      </c>
      <c r="J89" s="16" t="s">
        <v>235</v>
      </c>
      <c r="K89" s="17" t="s">
        <v>236</v>
      </c>
      <c r="L89" s="16"/>
    </row>
    <row r="90" s="2" customFormat="1" ht="35.1" customHeight="1" spans="1:12">
      <c r="A90" s="10" t="s">
        <v>15</v>
      </c>
      <c r="B90" s="11" t="s">
        <v>16</v>
      </c>
      <c r="C90" s="11" t="s">
        <v>237</v>
      </c>
      <c r="D90" s="11" t="s">
        <v>233</v>
      </c>
      <c r="E90" s="11">
        <v>1</v>
      </c>
      <c r="F90" s="12">
        <v>68000</v>
      </c>
      <c r="G90" s="12">
        <v>68000</v>
      </c>
      <c r="H90" s="12">
        <v>0</v>
      </c>
      <c r="I90" s="11" t="s">
        <v>234</v>
      </c>
      <c r="J90" s="16" t="s">
        <v>235</v>
      </c>
      <c r="K90" s="17" t="s">
        <v>238</v>
      </c>
      <c r="L90" s="16"/>
    </row>
    <row r="91" s="2" customFormat="1" ht="35.1" customHeight="1" spans="1:12">
      <c r="A91" s="10" t="s">
        <v>15</v>
      </c>
      <c r="B91" s="11" t="s">
        <v>16</v>
      </c>
      <c r="C91" s="11" t="s">
        <v>239</v>
      </c>
      <c r="D91" s="11" t="s">
        <v>161</v>
      </c>
      <c r="E91" s="11">
        <v>1</v>
      </c>
      <c r="F91" s="12">
        <v>40</v>
      </c>
      <c r="G91" s="12">
        <v>40</v>
      </c>
      <c r="H91" s="19">
        <v>0</v>
      </c>
      <c r="I91" s="11" t="s">
        <v>120</v>
      </c>
      <c r="J91" s="16" t="s">
        <v>31</v>
      </c>
      <c r="K91" s="17" t="s">
        <v>32</v>
      </c>
      <c r="L91" s="16"/>
    </row>
    <row r="92" s="2" customFormat="1" ht="35.1" customHeight="1" spans="1:12">
      <c r="A92" s="10" t="s">
        <v>15</v>
      </c>
      <c r="B92" s="11" t="s">
        <v>16</v>
      </c>
      <c r="C92" s="20" t="s">
        <v>240</v>
      </c>
      <c r="D92" s="21" t="s">
        <v>241</v>
      </c>
      <c r="E92" s="22">
        <v>15</v>
      </c>
      <c r="F92" s="23">
        <f>15*1600</f>
        <v>24000</v>
      </c>
      <c r="G92" s="23">
        <f>15*1600</f>
        <v>24000</v>
      </c>
      <c r="H92" s="23">
        <v>0</v>
      </c>
      <c r="I92" s="21" t="s">
        <v>242</v>
      </c>
      <c r="J92" s="24" t="s">
        <v>243</v>
      </c>
      <c r="K92" s="25" t="s">
        <v>244</v>
      </c>
      <c r="L92" s="16"/>
    </row>
    <row r="93" s="2" customFormat="1" ht="35.1" customHeight="1" spans="1:12">
      <c r="A93" s="10" t="s">
        <v>15</v>
      </c>
      <c r="B93" s="11" t="s">
        <v>16</v>
      </c>
      <c r="C93" s="20" t="s">
        <v>245</v>
      </c>
      <c r="D93" s="21" t="s">
        <v>246</v>
      </c>
      <c r="E93" s="22">
        <v>15</v>
      </c>
      <c r="F93" s="23">
        <f>15*400</f>
        <v>6000</v>
      </c>
      <c r="G93" s="23">
        <f>15*400</f>
        <v>6000</v>
      </c>
      <c r="H93" s="23">
        <v>0</v>
      </c>
      <c r="I93" s="21" t="s">
        <v>242</v>
      </c>
      <c r="J93" s="24" t="s">
        <v>247</v>
      </c>
      <c r="K93" s="25" t="s">
        <v>248</v>
      </c>
      <c r="L93" s="16"/>
    </row>
    <row r="94" s="2" customFormat="1" ht="35.1" customHeight="1" spans="1:12">
      <c r="A94" s="10" t="s">
        <v>15</v>
      </c>
      <c r="B94" s="11" t="s">
        <v>16</v>
      </c>
      <c r="C94" s="20" t="s">
        <v>249</v>
      </c>
      <c r="D94" s="21" t="s">
        <v>250</v>
      </c>
      <c r="E94" s="22">
        <v>15</v>
      </c>
      <c r="F94" s="23">
        <f>15*150</f>
        <v>2250</v>
      </c>
      <c r="G94" s="23">
        <f>15*150</f>
        <v>2250</v>
      </c>
      <c r="H94" s="23">
        <v>0</v>
      </c>
      <c r="I94" s="21" t="s">
        <v>242</v>
      </c>
      <c r="J94" s="24" t="s">
        <v>251</v>
      </c>
      <c r="K94" s="25" t="s">
        <v>252</v>
      </c>
      <c r="L94" s="16"/>
    </row>
    <row r="95" s="2" customFormat="1" ht="35.1" customHeight="1" spans="1:12">
      <c r="A95" s="10" t="s">
        <v>15</v>
      </c>
      <c r="B95" s="11" t="s">
        <v>16</v>
      </c>
      <c r="C95" s="20" t="s">
        <v>253</v>
      </c>
      <c r="D95" s="21" t="s">
        <v>254</v>
      </c>
      <c r="E95" s="22">
        <v>15</v>
      </c>
      <c r="F95" s="23">
        <f>15*300</f>
        <v>4500</v>
      </c>
      <c r="G95" s="23">
        <f>15*300</f>
        <v>4500</v>
      </c>
      <c r="H95" s="23">
        <v>0</v>
      </c>
      <c r="I95" s="21" t="s">
        <v>242</v>
      </c>
      <c r="J95" s="24" t="s">
        <v>255</v>
      </c>
      <c r="K95" s="25" t="s">
        <v>256</v>
      </c>
      <c r="L95" s="16"/>
    </row>
    <row r="96" s="2" customFormat="1" ht="35.1" customHeight="1" spans="1:12">
      <c r="A96" s="10" t="s">
        <v>15</v>
      </c>
      <c r="B96" s="11" t="s">
        <v>16</v>
      </c>
      <c r="C96" s="20" t="s">
        <v>257</v>
      </c>
      <c r="D96" s="21" t="s">
        <v>258</v>
      </c>
      <c r="E96" s="22">
        <v>1</v>
      </c>
      <c r="F96" s="23">
        <v>80</v>
      </c>
      <c r="G96" s="23">
        <v>80</v>
      </c>
      <c r="H96" s="23">
        <v>0</v>
      </c>
      <c r="I96" s="21" t="s">
        <v>259</v>
      </c>
      <c r="J96" s="24" t="s">
        <v>31</v>
      </c>
      <c r="K96" s="25" t="s">
        <v>32</v>
      </c>
      <c r="L96" s="16"/>
    </row>
    <row r="97" s="2" customFormat="1" ht="35.1" customHeight="1" spans="1:12">
      <c r="A97" s="10" t="s">
        <v>15</v>
      </c>
      <c r="B97" s="11" t="s">
        <v>16</v>
      </c>
      <c r="C97" s="20" t="s">
        <v>260</v>
      </c>
      <c r="D97" s="21" t="s">
        <v>261</v>
      </c>
      <c r="E97" s="22">
        <v>1</v>
      </c>
      <c r="F97" s="23">
        <v>35</v>
      </c>
      <c r="G97" s="23">
        <v>35</v>
      </c>
      <c r="H97" s="23">
        <v>0</v>
      </c>
      <c r="I97" s="21" t="s">
        <v>259</v>
      </c>
      <c r="J97" s="24" t="s">
        <v>31</v>
      </c>
      <c r="K97" s="25" t="s">
        <v>32</v>
      </c>
      <c r="L97" s="16"/>
    </row>
    <row r="98" s="2" customFormat="1" ht="35.1" customHeight="1" spans="1:12">
      <c r="A98" s="10" t="s">
        <v>15</v>
      </c>
      <c r="B98" s="11" t="s">
        <v>16</v>
      </c>
      <c r="C98" s="20" t="s">
        <v>262</v>
      </c>
      <c r="D98" s="21" t="s">
        <v>261</v>
      </c>
      <c r="E98" s="22">
        <v>1</v>
      </c>
      <c r="F98" s="23">
        <v>35</v>
      </c>
      <c r="G98" s="23">
        <v>35</v>
      </c>
      <c r="H98" s="23">
        <v>0</v>
      </c>
      <c r="I98" s="21" t="s">
        <v>259</v>
      </c>
      <c r="J98" s="24" t="s">
        <v>31</v>
      </c>
      <c r="K98" s="25" t="s">
        <v>32</v>
      </c>
      <c r="L98" s="16"/>
    </row>
    <row r="99" s="2" customFormat="1" ht="35.1" customHeight="1" spans="1:12">
      <c r="A99" s="10" t="s">
        <v>15</v>
      </c>
      <c r="B99" s="11" t="s">
        <v>16</v>
      </c>
      <c r="C99" s="20" t="s">
        <v>263</v>
      </c>
      <c r="D99" s="21" t="s">
        <v>264</v>
      </c>
      <c r="E99" s="22">
        <v>1</v>
      </c>
      <c r="F99" s="23">
        <v>50</v>
      </c>
      <c r="G99" s="23">
        <v>50</v>
      </c>
      <c r="H99" s="23">
        <v>0</v>
      </c>
      <c r="I99" s="21" t="s">
        <v>259</v>
      </c>
      <c r="J99" s="24" t="s">
        <v>31</v>
      </c>
      <c r="K99" s="25" t="s">
        <v>32</v>
      </c>
      <c r="L99" s="16"/>
    </row>
    <row r="100" s="2" customFormat="1" ht="35.1" customHeight="1" spans="1:12">
      <c r="A100" s="10" t="s">
        <v>15</v>
      </c>
      <c r="B100" s="11" t="s">
        <v>16</v>
      </c>
      <c r="C100" s="20" t="s">
        <v>265</v>
      </c>
      <c r="D100" s="21" t="s">
        <v>108</v>
      </c>
      <c r="E100" s="22">
        <v>1</v>
      </c>
      <c r="F100" s="23">
        <v>95</v>
      </c>
      <c r="G100" s="23">
        <v>95</v>
      </c>
      <c r="H100" s="23">
        <v>0</v>
      </c>
      <c r="I100" s="21" t="s">
        <v>266</v>
      </c>
      <c r="J100" s="24" t="s">
        <v>31</v>
      </c>
      <c r="K100" s="25" t="s">
        <v>32</v>
      </c>
      <c r="L100" s="16"/>
    </row>
    <row r="101" s="2" customFormat="1" ht="35.1" customHeight="1" spans="1:12">
      <c r="A101" s="10" t="s">
        <v>15</v>
      </c>
      <c r="B101" s="11" t="s">
        <v>16</v>
      </c>
      <c r="C101" s="20" t="s">
        <v>267</v>
      </c>
      <c r="D101" s="21" t="s">
        <v>115</v>
      </c>
      <c r="E101" s="22">
        <v>1</v>
      </c>
      <c r="F101" s="23">
        <v>50</v>
      </c>
      <c r="G101" s="23">
        <v>50</v>
      </c>
      <c r="H101" s="23">
        <v>0</v>
      </c>
      <c r="I101" s="21" t="s">
        <v>268</v>
      </c>
      <c r="J101" s="24" t="s">
        <v>31</v>
      </c>
      <c r="K101" s="25" t="s">
        <v>32</v>
      </c>
      <c r="L101" s="16"/>
    </row>
    <row r="102" s="2" customFormat="1" ht="35.1" customHeight="1" spans="1:12">
      <c r="A102" s="10" t="s">
        <v>15</v>
      </c>
      <c r="B102" s="11" t="s">
        <v>16</v>
      </c>
      <c r="C102" s="20" t="s">
        <v>269</v>
      </c>
      <c r="D102" s="21" t="s">
        <v>270</v>
      </c>
      <c r="E102" s="22">
        <v>33</v>
      </c>
      <c r="F102" s="23">
        <f>33*111.27</f>
        <v>3671.91</v>
      </c>
      <c r="G102" s="23">
        <f>33*111.27</f>
        <v>3671.91</v>
      </c>
      <c r="H102" s="23">
        <v>0</v>
      </c>
      <c r="I102" s="21" t="s">
        <v>271</v>
      </c>
      <c r="J102" s="24" t="s">
        <v>272</v>
      </c>
      <c r="K102" s="25" t="s">
        <v>32</v>
      </c>
      <c r="L102" s="16"/>
    </row>
    <row r="103" s="2" customFormat="1" ht="35.1" customHeight="1" spans="1:12">
      <c r="A103" s="10" t="s">
        <v>15</v>
      </c>
      <c r="B103" s="11" t="s">
        <v>16</v>
      </c>
      <c r="C103" s="20" t="s">
        <v>273</v>
      </c>
      <c r="D103" s="21" t="s">
        <v>274</v>
      </c>
      <c r="E103" s="22">
        <v>1</v>
      </c>
      <c r="F103" s="23">
        <v>317</v>
      </c>
      <c r="G103" s="23">
        <v>317</v>
      </c>
      <c r="H103" s="23">
        <v>0</v>
      </c>
      <c r="I103" s="21" t="s">
        <v>271</v>
      </c>
      <c r="J103" s="24" t="s">
        <v>275</v>
      </c>
      <c r="K103" s="25" t="s">
        <v>32</v>
      </c>
      <c r="L103" s="16"/>
    </row>
    <row r="104" s="2" customFormat="1" ht="35.1" customHeight="1" spans="1:12">
      <c r="A104" s="10" t="s">
        <v>15</v>
      </c>
      <c r="B104" s="11" t="s">
        <v>16</v>
      </c>
      <c r="C104" s="20" t="s">
        <v>276</v>
      </c>
      <c r="D104" s="21" t="s">
        <v>270</v>
      </c>
      <c r="E104" s="22">
        <v>1</v>
      </c>
      <c r="F104" s="23">
        <v>3672</v>
      </c>
      <c r="G104" s="23">
        <v>3672</v>
      </c>
      <c r="H104" s="23">
        <v>0</v>
      </c>
      <c r="I104" s="21" t="s">
        <v>271</v>
      </c>
      <c r="J104" s="24" t="s">
        <v>272</v>
      </c>
      <c r="K104" s="25" t="s">
        <v>32</v>
      </c>
      <c r="L104" s="16"/>
    </row>
    <row r="105" s="2" customFormat="1" ht="35.1" customHeight="1" spans="1:12">
      <c r="A105" s="10" t="s">
        <v>15</v>
      </c>
      <c r="B105" s="11" t="s">
        <v>16</v>
      </c>
      <c r="C105" s="20" t="s">
        <v>277</v>
      </c>
      <c r="D105" s="21" t="s">
        <v>115</v>
      </c>
      <c r="E105" s="22">
        <v>1</v>
      </c>
      <c r="F105" s="23">
        <v>50</v>
      </c>
      <c r="G105" s="23">
        <v>50</v>
      </c>
      <c r="H105" s="23">
        <v>0</v>
      </c>
      <c r="I105" s="21" t="s">
        <v>278</v>
      </c>
      <c r="J105" s="24" t="s">
        <v>31</v>
      </c>
      <c r="K105" s="25" t="s">
        <v>32</v>
      </c>
      <c r="L105" s="16"/>
    </row>
    <row r="106" s="2" customFormat="1" ht="35.1" customHeight="1" spans="1:12">
      <c r="A106" s="10" t="s">
        <v>15</v>
      </c>
      <c r="B106" s="11" t="s">
        <v>16</v>
      </c>
      <c r="C106" s="20" t="s">
        <v>279</v>
      </c>
      <c r="D106" s="21" t="s">
        <v>280</v>
      </c>
      <c r="E106" s="22">
        <v>1</v>
      </c>
      <c r="F106" s="23">
        <v>30</v>
      </c>
      <c r="G106" s="23">
        <v>30</v>
      </c>
      <c r="H106" s="23">
        <v>0</v>
      </c>
      <c r="I106" s="21" t="s">
        <v>281</v>
      </c>
      <c r="J106" s="24" t="s">
        <v>31</v>
      </c>
      <c r="K106" s="25" t="s">
        <v>32</v>
      </c>
      <c r="L106" s="16"/>
    </row>
    <row r="107" s="2" customFormat="1" ht="35.1" customHeight="1" spans="1:12">
      <c r="A107" s="10" t="s">
        <v>15</v>
      </c>
      <c r="B107" s="11" t="s">
        <v>16</v>
      </c>
      <c r="C107" s="20" t="s">
        <v>282</v>
      </c>
      <c r="D107" s="21" t="s">
        <v>49</v>
      </c>
      <c r="E107" s="22">
        <v>1</v>
      </c>
      <c r="F107" s="23">
        <v>185</v>
      </c>
      <c r="G107" s="23">
        <v>185</v>
      </c>
      <c r="H107" s="23">
        <v>0</v>
      </c>
      <c r="I107" s="21" t="s">
        <v>283</v>
      </c>
      <c r="J107" s="24" t="s">
        <v>31</v>
      </c>
      <c r="K107" s="25" t="s">
        <v>32</v>
      </c>
      <c r="L107" s="16"/>
    </row>
    <row r="108" s="2" customFormat="1" ht="35.1" customHeight="1" spans="1:12">
      <c r="A108" s="10" t="s">
        <v>15</v>
      </c>
      <c r="B108" s="11" t="s">
        <v>16</v>
      </c>
      <c r="C108" s="20" t="s">
        <v>284</v>
      </c>
      <c r="D108" s="21" t="s">
        <v>258</v>
      </c>
      <c r="E108" s="22">
        <v>1</v>
      </c>
      <c r="F108" s="23">
        <v>100</v>
      </c>
      <c r="G108" s="23">
        <v>100</v>
      </c>
      <c r="H108" s="23">
        <v>0</v>
      </c>
      <c r="I108" s="21" t="s">
        <v>283</v>
      </c>
      <c r="J108" s="24" t="s">
        <v>31</v>
      </c>
      <c r="K108" s="25" t="s">
        <v>32</v>
      </c>
      <c r="L108" s="16"/>
    </row>
    <row r="109" s="2" customFormat="1" ht="35.1" customHeight="1" spans="1:12">
      <c r="A109" s="10" t="s">
        <v>15</v>
      </c>
      <c r="B109" s="11" t="s">
        <v>16</v>
      </c>
      <c r="C109" s="20" t="s">
        <v>285</v>
      </c>
      <c r="D109" s="21" t="s">
        <v>286</v>
      </c>
      <c r="E109" s="22">
        <v>2</v>
      </c>
      <c r="F109" s="23">
        <f>2*100</f>
        <v>200</v>
      </c>
      <c r="G109" s="23">
        <f>2*100</f>
        <v>200</v>
      </c>
      <c r="H109" s="23">
        <v>0</v>
      </c>
      <c r="I109" s="21" t="s">
        <v>287</v>
      </c>
      <c r="J109" s="24" t="s">
        <v>31</v>
      </c>
      <c r="K109" s="25" t="s">
        <v>32</v>
      </c>
      <c r="L109" s="16"/>
    </row>
    <row r="110" s="2" customFormat="1" ht="35.1" customHeight="1" spans="1:12">
      <c r="A110" s="10" t="s">
        <v>15</v>
      </c>
      <c r="B110" s="11" t="s">
        <v>16</v>
      </c>
      <c r="C110" s="20" t="s">
        <v>288</v>
      </c>
      <c r="D110" s="21" t="s">
        <v>289</v>
      </c>
      <c r="E110" s="22">
        <v>1</v>
      </c>
      <c r="F110" s="23">
        <v>100</v>
      </c>
      <c r="G110" s="23">
        <v>100</v>
      </c>
      <c r="H110" s="23">
        <v>0</v>
      </c>
      <c r="I110" s="21" t="s">
        <v>287</v>
      </c>
      <c r="J110" s="24" t="s">
        <v>31</v>
      </c>
      <c r="K110" s="25" t="s">
        <v>32</v>
      </c>
      <c r="L110" s="16"/>
    </row>
    <row r="111" s="2" customFormat="1" ht="35.1" customHeight="1" spans="1:12">
      <c r="A111" s="10" t="s">
        <v>15</v>
      </c>
      <c r="B111" s="11" t="s">
        <v>16</v>
      </c>
      <c r="C111" s="20" t="s">
        <v>290</v>
      </c>
      <c r="D111" s="21" t="s">
        <v>289</v>
      </c>
      <c r="E111" s="22">
        <v>1</v>
      </c>
      <c r="F111" s="23">
        <v>100</v>
      </c>
      <c r="G111" s="23">
        <v>100</v>
      </c>
      <c r="H111" s="23">
        <v>0</v>
      </c>
      <c r="I111" s="21" t="s">
        <v>287</v>
      </c>
      <c r="J111" s="24" t="s">
        <v>31</v>
      </c>
      <c r="K111" s="25" t="s">
        <v>32</v>
      </c>
      <c r="L111" s="16"/>
    </row>
    <row r="112" s="2" customFormat="1" ht="35.1" customHeight="1" spans="1:12">
      <c r="A112" s="10" t="s">
        <v>15</v>
      </c>
      <c r="B112" s="11" t="s">
        <v>16</v>
      </c>
      <c r="C112" s="20" t="s">
        <v>291</v>
      </c>
      <c r="D112" s="21" t="s">
        <v>292</v>
      </c>
      <c r="E112" s="22">
        <v>1</v>
      </c>
      <c r="F112" s="23">
        <v>100</v>
      </c>
      <c r="G112" s="23">
        <v>100</v>
      </c>
      <c r="H112" s="23">
        <v>0</v>
      </c>
      <c r="I112" s="21" t="s">
        <v>287</v>
      </c>
      <c r="J112" s="24" t="s">
        <v>31</v>
      </c>
      <c r="K112" s="25" t="s">
        <v>32</v>
      </c>
      <c r="L112" s="16"/>
    </row>
    <row r="113" s="2" customFormat="1" ht="35.1" customHeight="1" spans="1:12">
      <c r="A113" s="10" t="s">
        <v>15</v>
      </c>
      <c r="B113" s="11" t="s">
        <v>16</v>
      </c>
      <c r="C113" s="20" t="s">
        <v>293</v>
      </c>
      <c r="D113" s="21" t="s">
        <v>292</v>
      </c>
      <c r="E113" s="22">
        <v>1</v>
      </c>
      <c r="F113" s="23">
        <v>100</v>
      </c>
      <c r="G113" s="23">
        <v>100</v>
      </c>
      <c r="H113" s="23">
        <v>0</v>
      </c>
      <c r="I113" s="21" t="s">
        <v>287</v>
      </c>
      <c r="J113" s="24" t="s">
        <v>31</v>
      </c>
      <c r="K113" s="25" t="s">
        <v>32</v>
      </c>
      <c r="L113" s="16"/>
    </row>
    <row r="114" s="2" customFormat="1" ht="35.1" customHeight="1" spans="1:12">
      <c r="A114" s="10" t="s">
        <v>15</v>
      </c>
      <c r="B114" s="11" t="s">
        <v>16</v>
      </c>
      <c r="C114" s="20" t="s">
        <v>294</v>
      </c>
      <c r="D114" s="21" t="s">
        <v>115</v>
      </c>
      <c r="E114" s="22">
        <v>2</v>
      </c>
      <c r="F114" s="23">
        <f>2*50</f>
        <v>100</v>
      </c>
      <c r="G114" s="23">
        <f>2*50</f>
        <v>100</v>
      </c>
      <c r="H114" s="23">
        <v>0</v>
      </c>
      <c r="I114" s="21" t="s">
        <v>287</v>
      </c>
      <c r="J114" s="24" t="s">
        <v>31</v>
      </c>
      <c r="K114" s="25" t="s">
        <v>32</v>
      </c>
      <c r="L114" s="16"/>
    </row>
    <row r="115" s="2" customFormat="1" ht="35.1" customHeight="1" spans="1:12">
      <c r="A115" s="10" t="s">
        <v>15</v>
      </c>
      <c r="B115" s="11" t="s">
        <v>16</v>
      </c>
      <c r="C115" s="20" t="s">
        <v>295</v>
      </c>
      <c r="D115" s="21" t="s">
        <v>296</v>
      </c>
      <c r="E115" s="22">
        <v>1</v>
      </c>
      <c r="F115" s="23">
        <v>20</v>
      </c>
      <c r="G115" s="23">
        <v>20</v>
      </c>
      <c r="H115" s="23">
        <v>0</v>
      </c>
      <c r="I115" s="21" t="s">
        <v>287</v>
      </c>
      <c r="J115" s="24" t="s">
        <v>31</v>
      </c>
      <c r="K115" s="25" t="s">
        <v>32</v>
      </c>
      <c r="L115" s="16"/>
    </row>
    <row r="116" s="2" customFormat="1" ht="35.1" customHeight="1" spans="1:12">
      <c r="A116" s="10" t="s">
        <v>15</v>
      </c>
      <c r="B116" s="11" t="s">
        <v>16</v>
      </c>
      <c r="C116" s="20" t="s">
        <v>297</v>
      </c>
      <c r="D116" s="21" t="s">
        <v>298</v>
      </c>
      <c r="E116" s="22">
        <v>2</v>
      </c>
      <c r="F116" s="23">
        <f>2*40</f>
        <v>80</v>
      </c>
      <c r="G116" s="23">
        <f>2*40</f>
        <v>80</v>
      </c>
      <c r="H116" s="23">
        <v>0</v>
      </c>
      <c r="I116" s="21" t="s">
        <v>299</v>
      </c>
      <c r="J116" s="24" t="s">
        <v>31</v>
      </c>
      <c r="K116" s="25" t="s">
        <v>32</v>
      </c>
      <c r="L116" s="16"/>
    </row>
    <row r="117" s="2" customFormat="1" ht="35.1" customHeight="1" spans="1:12">
      <c r="A117" s="10" t="s">
        <v>15</v>
      </c>
      <c r="B117" s="11" t="s">
        <v>16</v>
      </c>
      <c r="C117" s="20" t="s">
        <v>300</v>
      </c>
      <c r="D117" s="21" t="s">
        <v>301</v>
      </c>
      <c r="E117" s="22">
        <v>1</v>
      </c>
      <c r="F117" s="23">
        <v>100</v>
      </c>
      <c r="G117" s="23">
        <v>100</v>
      </c>
      <c r="H117" s="23">
        <v>0</v>
      </c>
      <c r="I117" s="21" t="s">
        <v>299</v>
      </c>
      <c r="J117" s="24" t="s">
        <v>31</v>
      </c>
      <c r="K117" s="25" t="s">
        <v>32</v>
      </c>
      <c r="L117" s="16"/>
    </row>
    <row r="118" s="2" customFormat="1" ht="35.1" customHeight="1" spans="1:12">
      <c r="A118" s="10" t="s">
        <v>15</v>
      </c>
      <c r="B118" s="11" t="s">
        <v>16</v>
      </c>
      <c r="C118" s="20" t="s">
        <v>302</v>
      </c>
      <c r="D118" s="21" t="s">
        <v>303</v>
      </c>
      <c r="E118" s="22">
        <v>1</v>
      </c>
      <c r="F118" s="23">
        <v>50</v>
      </c>
      <c r="G118" s="23">
        <v>50</v>
      </c>
      <c r="H118" s="23">
        <v>0</v>
      </c>
      <c r="I118" s="21" t="s">
        <v>299</v>
      </c>
      <c r="J118" s="24" t="s">
        <v>31</v>
      </c>
      <c r="K118" s="25" t="s">
        <v>32</v>
      </c>
      <c r="L118" s="16"/>
    </row>
    <row r="119" s="2" customFormat="1" ht="35.1" customHeight="1" spans="1:12">
      <c r="A119" s="10" t="s">
        <v>15</v>
      </c>
      <c r="B119" s="11" t="s">
        <v>16</v>
      </c>
      <c r="C119" s="20" t="s">
        <v>304</v>
      </c>
      <c r="D119" s="21" t="s">
        <v>305</v>
      </c>
      <c r="E119" s="22">
        <v>1</v>
      </c>
      <c r="F119" s="23">
        <v>375</v>
      </c>
      <c r="G119" s="23">
        <v>375</v>
      </c>
      <c r="H119" s="23">
        <v>0</v>
      </c>
      <c r="I119" s="21" t="s">
        <v>299</v>
      </c>
      <c r="J119" s="24" t="s">
        <v>31</v>
      </c>
      <c r="K119" s="25" t="s">
        <v>32</v>
      </c>
      <c r="L119" s="16"/>
    </row>
    <row r="120" s="2" customFormat="1" ht="35.1" customHeight="1" spans="1:12">
      <c r="A120" s="10" t="s">
        <v>15</v>
      </c>
      <c r="B120" s="11" t="s">
        <v>16</v>
      </c>
      <c r="C120" s="20" t="s">
        <v>306</v>
      </c>
      <c r="D120" s="21" t="s">
        <v>305</v>
      </c>
      <c r="E120" s="22">
        <v>1</v>
      </c>
      <c r="F120" s="23">
        <v>375</v>
      </c>
      <c r="G120" s="23">
        <v>375</v>
      </c>
      <c r="H120" s="23">
        <v>0</v>
      </c>
      <c r="I120" s="21" t="s">
        <v>299</v>
      </c>
      <c r="J120" s="24" t="s">
        <v>31</v>
      </c>
      <c r="K120" s="25" t="s">
        <v>32</v>
      </c>
      <c r="L120" s="16"/>
    </row>
    <row r="121" s="2" customFormat="1" ht="35.1" customHeight="1" spans="1:12">
      <c r="A121" s="10" t="s">
        <v>15</v>
      </c>
      <c r="B121" s="11" t="s">
        <v>16</v>
      </c>
      <c r="C121" s="20" t="s">
        <v>307</v>
      </c>
      <c r="D121" s="21" t="s">
        <v>308</v>
      </c>
      <c r="E121" s="22">
        <v>1</v>
      </c>
      <c r="F121" s="23">
        <v>80</v>
      </c>
      <c r="G121" s="23">
        <v>80</v>
      </c>
      <c r="H121" s="23">
        <v>0</v>
      </c>
      <c r="I121" s="21" t="s">
        <v>299</v>
      </c>
      <c r="J121" s="24" t="s">
        <v>31</v>
      </c>
      <c r="K121" s="25" t="s">
        <v>32</v>
      </c>
      <c r="L121" s="16"/>
    </row>
    <row r="122" s="2" customFormat="1" ht="35.1" customHeight="1" spans="1:12">
      <c r="A122" s="10" t="s">
        <v>15</v>
      </c>
      <c r="B122" s="11" t="s">
        <v>16</v>
      </c>
      <c r="C122" s="20" t="s">
        <v>309</v>
      </c>
      <c r="D122" s="21" t="s">
        <v>310</v>
      </c>
      <c r="E122" s="22">
        <v>2</v>
      </c>
      <c r="F122" s="23">
        <f>2*375</f>
        <v>750</v>
      </c>
      <c r="G122" s="23">
        <f>2*375</f>
        <v>750</v>
      </c>
      <c r="H122" s="23">
        <v>0</v>
      </c>
      <c r="I122" s="21" t="s">
        <v>299</v>
      </c>
      <c r="J122" s="24" t="s">
        <v>31</v>
      </c>
      <c r="K122" s="25" t="s">
        <v>32</v>
      </c>
      <c r="L122" s="16"/>
    </row>
    <row r="123" s="2" customFormat="1" ht="35.1" customHeight="1" spans="1:12">
      <c r="A123" s="10" t="s">
        <v>15</v>
      </c>
      <c r="B123" s="11" t="s">
        <v>16</v>
      </c>
      <c r="C123" s="20" t="s">
        <v>311</v>
      </c>
      <c r="D123" s="21" t="s">
        <v>312</v>
      </c>
      <c r="E123" s="22">
        <v>1</v>
      </c>
      <c r="F123" s="23">
        <v>50</v>
      </c>
      <c r="G123" s="23">
        <v>50</v>
      </c>
      <c r="H123" s="23">
        <v>0</v>
      </c>
      <c r="I123" s="21" t="s">
        <v>299</v>
      </c>
      <c r="J123" s="24" t="s">
        <v>31</v>
      </c>
      <c r="K123" s="25" t="s">
        <v>32</v>
      </c>
      <c r="L123" s="16"/>
    </row>
    <row r="124" s="2" customFormat="1" ht="35.1" customHeight="1" spans="1:12">
      <c r="A124" s="10" t="s">
        <v>15</v>
      </c>
      <c r="B124" s="11" t="s">
        <v>16</v>
      </c>
      <c r="C124" s="20" t="s">
        <v>313</v>
      </c>
      <c r="D124" s="21" t="s">
        <v>314</v>
      </c>
      <c r="E124" s="22">
        <v>1</v>
      </c>
      <c r="F124" s="23">
        <v>1200</v>
      </c>
      <c r="G124" s="23">
        <v>1200</v>
      </c>
      <c r="H124" s="23">
        <v>0</v>
      </c>
      <c r="I124" s="21" t="s">
        <v>299</v>
      </c>
      <c r="J124" s="24" t="s">
        <v>31</v>
      </c>
      <c r="K124" s="25" t="s">
        <v>32</v>
      </c>
      <c r="L124" s="16"/>
    </row>
    <row r="125" s="2" customFormat="1" ht="35.1" customHeight="1" spans="1:12">
      <c r="A125" s="10" t="s">
        <v>15</v>
      </c>
      <c r="B125" s="11" t="s">
        <v>16</v>
      </c>
      <c r="C125" s="20" t="s">
        <v>315</v>
      </c>
      <c r="D125" s="21" t="s">
        <v>316</v>
      </c>
      <c r="E125" s="22">
        <v>1</v>
      </c>
      <c r="F125" s="23">
        <v>700</v>
      </c>
      <c r="G125" s="23">
        <v>700</v>
      </c>
      <c r="H125" s="23">
        <v>0</v>
      </c>
      <c r="I125" s="21" t="s">
        <v>299</v>
      </c>
      <c r="J125" s="24" t="s">
        <v>31</v>
      </c>
      <c r="K125" s="25" t="s">
        <v>32</v>
      </c>
      <c r="L125" s="16"/>
    </row>
    <row r="126" s="2" customFormat="1" ht="35.1" customHeight="1" spans="1:12">
      <c r="A126" s="10" t="s">
        <v>15</v>
      </c>
      <c r="B126" s="11" t="s">
        <v>16</v>
      </c>
      <c r="C126" s="20" t="s">
        <v>317</v>
      </c>
      <c r="D126" s="21" t="s">
        <v>318</v>
      </c>
      <c r="E126" s="22">
        <v>1</v>
      </c>
      <c r="F126" s="23">
        <v>40</v>
      </c>
      <c r="G126" s="23">
        <v>40</v>
      </c>
      <c r="H126" s="23">
        <v>0</v>
      </c>
      <c r="I126" s="21" t="s">
        <v>299</v>
      </c>
      <c r="J126" s="24" t="s">
        <v>31</v>
      </c>
      <c r="K126" s="25" t="s">
        <v>32</v>
      </c>
      <c r="L126" s="16"/>
    </row>
    <row r="127" s="2" customFormat="1" ht="35.1" customHeight="1" spans="1:12">
      <c r="A127" s="10" t="s">
        <v>15</v>
      </c>
      <c r="B127" s="11" t="s">
        <v>16</v>
      </c>
      <c r="C127" s="20" t="s">
        <v>319</v>
      </c>
      <c r="D127" s="21" t="s">
        <v>320</v>
      </c>
      <c r="E127" s="22">
        <v>1</v>
      </c>
      <c r="F127" s="23">
        <v>200</v>
      </c>
      <c r="G127" s="23">
        <v>200</v>
      </c>
      <c r="H127" s="23">
        <v>0</v>
      </c>
      <c r="I127" s="21" t="s">
        <v>120</v>
      </c>
      <c r="J127" s="24" t="s">
        <v>31</v>
      </c>
      <c r="K127" s="25" t="s">
        <v>32</v>
      </c>
      <c r="L127" s="16"/>
    </row>
    <row r="128" s="2" customFormat="1" ht="35.1" customHeight="1" spans="1:12">
      <c r="A128" s="10" t="s">
        <v>15</v>
      </c>
      <c r="B128" s="11" t="s">
        <v>16</v>
      </c>
      <c r="C128" s="20" t="s">
        <v>321</v>
      </c>
      <c r="D128" s="21" t="s">
        <v>320</v>
      </c>
      <c r="E128" s="22">
        <v>2</v>
      </c>
      <c r="F128" s="23">
        <f>2*100</f>
        <v>200</v>
      </c>
      <c r="G128" s="23">
        <f>2*100</f>
        <v>200</v>
      </c>
      <c r="H128" s="23">
        <v>0</v>
      </c>
      <c r="I128" s="21" t="s">
        <v>120</v>
      </c>
      <c r="J128" s="24" t="s">
        <v>31</v>
      </c>
      <c r="K128" s="25" t="s">
        <v>32</v>
      </c>
      <c r="L128" s="16"/>
    </row>
    <row r="129" s="2" customFormat="1" ht="35.1" customHeight="1" spans="1:12">
      <c r="A129" s="10" t="s">
        <v>15</v>
      </c>
      <c r="B129" s="11" t="s">
        <v>16</v>
      </c>
      <c r="C129" s="20" t="s">
        <v>322</v>
      </c>
      <c r="D129" s="21" t="s">
        <v>34</v>
      </c>
      <c r="E129" s="22">
        <v>12</v>
      </c>
      <c r="F129" s="23">
        <f>12*16.36</f>
        <v>196.32</v>
      </c>
      <c r="G129" s="23">
        <f>12*16.36</f>
        <v>196.32</v>
      </c>
      <c r="H129" s="23">
        <v>0</v>
      </c>
      <c r="I129" s="21" t="s">
        <v>120</v>
      </c>
      <c r="J129" s="24" t="s">
        <v>31</v>
      </c>
      <c r="K129" s="25" t="s">
        <v>32</v>
      </c>
      <c r="L129" s="16"/>
    </row>
    <row r="130" s="2" customFormat="1" ht="35.1" customHeight="1" spans="1:12">
      <c r="A130" s="10" t="s">
        <v>15</v>
      </c>
      <c r="B130" s="11" t="s">
        <v>16</v>
      </c>
      <c r="C130" s="20" t="s">
        <v>323</v>
      </c>
      <c r="D130" s="21" t="s">
        <v>49</v>
      </c>
      <c r="E130" s="22">
        <v>1</v>
      </c>
      <c r="F130" s="23">
        <v>185</v>
      </c>
      <c r="G130" s="23">
        <v>185</v>
      </c>
      <c r="H130" s="23">
        <v>0</v>
      </c>
      <c r="I130" s="21" t="s">
        <v>109</v>
      </c>
      <c r="J130" s="24" t="s">
        <v>31</v>
      </c>
      <c r="K130" s="25" t="s">
        <v>32</v>
      </c>
      <c r="L130" s="16"/>
    </row>
    <row r="131" s="2" customFormat="1" ht="35.1" customHeight="1" spans="1:12">
      <c r="A131" s="10" t="s">
        <v>15</v>
      </c>
      <c r="B131" s="11" t="s">
        <v>16</v>
      </c>
      <c r="C131" s="20" t="s">
        <v>324</v>
      </c>
      <c r="D131" s="21" t="s">
        <v>261</v>
      </c>
      <c r="E131" s="22">
        <v>1</v>
      </c>
      <c r="F131" s="23">
        <v>35</v>
      </c>
      <c r="G131" s="23">
        <v>35</v>
      </c>
      <c r="H131" s="23">
        <v>0</v>
      </c>
      <c r="I131" s="21" t="s">
        <v>325</v>
      </c>
      <c r="J131" s="24" t="s">
        <v>31</v>
      </c>
      <c r="K131" s="25" t="s">
        <v>32</v>
      </c>
      <c r="L131" s="16"/>
    </row>
    <row r="132" s="2" customFormat="1" ht="35.1" customHeight="1" spans="1:12">
      <c r="A132" s="10" t="s">
        <v>326</v>
      </c>
      <c r="B132" s="11">
        <v>2024060004</v>
      </c>
      <c r="C132" s="11" t="s">
        <v>327</v>
      </c>
      <c r="D132" s="11" t="s">
        <v>296</v>
      </c>
      <c r="E132" s="11">
        <v>57</v>
      </c>
      <c r="F132" s="12">
        <f>57*44.7</f>
        <v>2547.9</v>
      </c>
      <c r="G132" s="12">
        <f>57*44.7</f>
        <v>2547.9</v>
      </c>
      <c r="H132" s="12">
        <v>0</v>
      </c>
      <c r="I132" s="11" t="s">
        <v>328</v>
      </c>
      <c r="J132" s="11" t="s">
        <v>31</v>
      </c>
      <c r="K132" s="17" t="s">
        <v>32</v>
      </c>
      <c r="L132" s="16"/>
    </row>
    <row r="133" s="2" customFormat="1" ht="35.1" customHeight="1" spans="1:12">
      <c r="A133" s="10" t="s">
        <v>326</v>
      </c>
      <c r="B133" s="11">
        <v>2024060004</v>
      </c>
      <c r="C133" s="11" t="s">
        <v>329</v>
      </c>
      <c r="D133" s="11" t="s">
        <v>296</v>
      </c>
      <c r="E133" s="11">
        <v>50</v>
      </c>
      <c r="F133" s="12">
        <f>50*15</f>
        <v>750</v>
      </c>
      <c r="G133" s="12">
        <f>50*15</f>
        <v>750</v>
      </c>
      <c r="H133" s="12">
        <v>0</v>
      </c>
      <c r="I133" s="11" t="s">
        <v>330</v>
      </c>
      <c r="J133" s="11" t="s">
        <v>31</v>
      </c>
      <c r="K133" s="17" t="s">
        <v>32</v>
      </c>
      <c r="L133" s="16"/>
    </row>
    <row r="134" s="2" customFormat="1" ht="35.1" customHeight="1" spans="1:12">
      <c r="A134" s="10" t="s">
        <v>331</v>
      </c>
      <c r="B134" s="11" t="s">
        <v>332</v>
      </c>
      <c r="C134" s="11" t="s">
        <v>333</v>
      </c>
      <c r="D134" s="11" t="s">
        <v>136</v>
      </c>
      <c r="E134" s="11">
        <v>33</v>
      </c>
      <c r="F134" s="12">
        <f>33*255</f>
        <v>8415</v>
      </c>
      <c r="G134" s="12">
        <f>33*255</f>
        <v>8415</v>
      </c>
      <c r="H134" s="12">
        <v>0</v>
      </c>
      <c r="I134" s="11" t="s">
        <v>334</v>
      </c>
      <c r="J134" s="11" t="s">
        <v>335</v>
      </c>
      <c r="K134" s="11" t="s">
        <v>32</v>
      </c>
      <c r="L134" s="11"/>
    </row>
    <row r="135" s="2" customFormat="1" ht="35.1" customHeight="1" spans="1:12">
      <c r="A135" s="10" t="s">
        <v>331</v>
      </c>
      <c r="B135" s="11" t="s">
        <v>332</v>
      </c>
      <c r="C135" s="11" t="s">
        <v>336</v>
      </c>
      <c r="D135" s="11" t="s">
        <v>136</v>
      </c>
      <c r="E135" s="11">
        <v>1</v>
      </c>
      <c r="F135" s="12">
        <v>210</v>
      </c>
      <c r="G135" s="12">
        <v>210</v>
      </c>
      <c r="H135" s="12">
        <v>0</v>
      </c>
      <c r="I135" s="11" t="s">
        <v>334</v>
      </c>
      <c r="J135" s="11" t="s">
        <v>335</v>
      </c>
      <c r="K135" s="11" t="s">
        <v>32</v>
      </c>
      <c r="L135" s="11"/>
    </row>
    <row r="136" s="2" customFormat="1" ht="35.1" customHeight="1" spans="1:12">
      <c r="A136" s="10" t="s">
        <v>331</v>
      </c>
      <c r="B136" s="11" t="s">
        <v>332</v>
      </c>
      <c r="C136" s="11" t="s">
        <v>337</v>
      </c>
      <c r="D136" s="11" t="s">
        <v>338</v>
      </c>
      <c r="E136" s="11">
        <v>1</v>
      </c>
      <c r="F136" s="12">
        <v>1000</v>
      </c>
      <c r="G136" s="12">
        <v>1000</v>
      </c>
      <c r="H136" s="12">
        <v>0</v>
      </c>
      <c r="I136" s="11" t="s">
        <v>339</v>
      </c>
      <c r="J136" s="11" t="s">
        <v>340</v>
      </c>
      <c r="K136" s="11" t="s">
        <v>32</v>
      </c>
      <c r="L136" s="11"/>
    </row>
    <row r="137" s="2" customFormat="1" ht="35.1" customHeight="1" spans="1:12">
      <c r="A137" s="10" t="s">
        <v>331</v>
      </c>
      <c r="B137" s="11" t="s">
        <v>332</v>
      </c>
      <c r="C137" s="11" t="s">
        <v>341</v>
      </c>
      <c r="D137" s="11" t="s">
        <v>342</v>
      </c>
      <c r="E137" s="11">
        <v>1</v>
      </c>
      <c r="F137" s="12">
        <v>1250</v>
      </c>
      <c r="G137" s="12">
        <v>1250</v>
      </c>
      <c r="H137" s="12">
        <v>0</v>
      </c>
      <c r="I137" s="11" t="s">
        <v>343</v>
      </c>
      <c r="J137" s="11" t="s">
        <v>344</v>
      </c>
      <c r="K137" s="11" t="s">
        <v>32</v>
      </c>
      <c r="L137" s="11"/>
    </row>
    <row r="138" s="3" customFormat="1" ht="35.1" customHeight="1" spans="1:12">
      <c r="A138" s="10" t="s">
        <v>331</v>
      </c>
      <c r="B138" s="11" t="s">
        <v>332</v>
      </c>
      <c r="C138" s="11" t="s">
        <v>345</v>
      </c>
      <c r="D138" s="11" t="s">
        <v>346</v>
      </c>
      <c r="E138" s="11">
        <v>1</v>
      </c>
      <c r="F138" s="12">
        <v>5150</v>
      </c>
      <c r="G138" s="12">
        <v>5150</v>
      </c>
      <c r="H138" s="12">
        <v>0</v>
      </c>
      <c r="I138" s="11" t="s">
        <v>347</v>
      </c>
      <c r="J138" s="11" t="s">
        <v>348</v>
      </c>
      <c r="K138" s="11" t="s">
        <v>32</v>
      </c>
      <c r="L138" s="19"/>
    </row>
    <row r="139" s="3" customFormat="1" ht="35.1" customHeight="1" spans="1:12">
      <c r="A139" s="10" t="s">
        <v>331</v>
      </c>
      <c r="B139" s="11" t="s">
        <v>332</v>
      </c>
      <c r="C139" s="11" t="s">
        <v>349</v>
      </c>
      <c r="D139" s="11" t="s">
        <v>346</v>
      </c>
      <c r="E139" s="11">
        <v>1</v>
      </c>
      <c r="F139" s="12">
        <v>5600</v>
      </c>
      <c r="G139" s="12">
        <v>5600</v>
      </c>
      <c r="H139" s="12">
        <v>0</v>
      </c>
      <c r="I139" s="11" t="s">
        <v>350</v>
      </c>
      <c r="J139" s="11" t="s">
        <v>351</v>
      </c>
      <c r="K139" s="11" t="s">
        <v>352</v>
      </c>
      <c r="L139" s="19"/>
    </row>
    <row r="140" s="3" customFormat="1" ht="35.1" customHeight="1" spans="1:12">
      <c r="A140" s="10" t="s">
        <v>331</v>
      </c>
      <c r="B140" s="11" t="s">
        <v>332</v>
      </c>
      <c r="C140" s="11" t="s">
        <v>353</v>
      </c>
      <c r="D140" s="11" t="s">
        <v>84</v>
      </c>
      <c r="E140" s="11">
        <v>1</v>
      </c>
      <c r="F140" s="12">
        <v>3345</v>
      </c>
      <c r="G140" s="12">
        <v>3345</v>
      </c>
      <c r="H140" s="12">
        <v>0</v>
      </c>
      <c r="I140" s="11" t="s">
        <v>354</v>
      </c>
      <c r="J140" s="11" t="s">
        <v>355</v>
      </c>
      <c r="K140" s="11" t="s">
        <v>356</v>
      </c>
      <c r="L140" s="19"/>
    </row>
    <row r="141" s="3" customFormat="1" ht="40" customHeight="1" spans="1:12">
      <c r="A141" s="10" t="s">
        <v>357</v>
      </c>
      <c r="B141" s="11" t="s">
        <v>358</v>
      </c>
      <c r="C141" s="11" t="s">
        <v>359</v>
      </c>
      <c r="D141" s="11" t="s">
        <v>84</v>
      </c>
      <c r="E141" s="11">
        <v>1</v>
      </c>
      <c r="F141" s="12">
        <v>3255.41</v>
      </c>
      <c r="G141" s="12">
        <v>3255.41</v>
      </c>
      <c r="H141" s="12">
        <v>0</v>
      </c>
      <c r="I141" s="11" t="s">
        <v>360</v>
      </c>
      <c r="J141" s="16" t="s">
        <v>361</v>
      </c>
      <c r="K141" s="16" t="s">
        <v>362</v>
      </c>
      <c r="L141" s="16"/>
    </row>
    <row r="142" ht="35.1" customHeight="1" spans="1:12">
      <c r="A142" s="26"/>
      <c r="B142" s="26"/>
      <c r="C142" s="27"/>
      <c r="D142" s="26"/>
      <c r="E142" s="26"/>
      <c r="F142" s="26"/>
      <c r="G142" s="26"/>
      <c r="H142" s="26"/>
      <c r="I142" s="26"/>
      <c r="J142" s="27"/>
      <c r="K142" s="27"/>
      <c r="L142" s="27"/>
    </row>
    <row r="143" s="4" customFormat="1" ht="35.1" customHeight="1" spans="1:12">
      <c r="A143" s="28" t="s">
        <v>363</v>
      </c>
      <c r="B143" s="28"/>
      <c r="C143" s="28"/>
      <c r="D143" s="28"/>
      <c r="E143" s="28">
        <f>SUBTOTAL(9,E4:E141)</f>
        <v>944</v>
      </c>
      <c r="F143" s="28">
        <f>SUBTOTAL(9,F4:F141)</f>
        <v>495204.77</v>
      </c>
      <c r="G143" s="28">
        <f>SUBTOTAL(9,G4:G141)</f>
        <v>495204.77</v>
      </c>
      <c r="H143" s="28">
        <f>SUBTOTAL(9,H4:H137)</f>
        <v>0</v>
      </c>
      <c r="I143" s="28" t="s">
        <v>364</v>
      </c>
      <c r="J143" s="28" t="s">
        <v>364</v>
      </c>
      <c r="K143" s="30" t="s">
        <v>364</v>
      </c>
      <c r="L143" s="28"/>
    </row>
    <row r="144" customHeight="1" spans="6:6">
      <c r="F144" s="29"/>
    </row>
  </sheetData>
  <mergeCells count="4">
    <mergeCell ref="A1:L1"/>
    <mergeCell ref="A2:I2"/>
    <mergeCell ref="J2:L2"/>
    <mergeCell ref="A143:D143"/>
  </mergeCells>
  <conditionalFormatting sqref="C92:C137">
    <cfRule type="duplicateValues" dxfId="0" priority="1"/>
    <cfRule type="duplicateValues" dxfId="0" priority="2"/>
  </conditionalFormatting>
  <pageMargins left="0.708333333333333" right="0.708333333333333" top="0.747916666666667" bottom="0.747916666666667" header="0.314583333333333" footer="0.314583333333333"/>
  <pageSetup paperSize="9" scale="82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2010140006</dc:creator>
  <cp:lastModifiedBy>健康快乐</cp:lastModifiedBy>
  <dcterms:created xsi:type="dcterms:W3CDTF">2021-06-10T08:24:00Z</dcterms:created>
  <cp:lastPrinted>2024-03-26T02:48:00Z</cp:lastPrinted>
  <dcterms:modified xsi:type="dcterms:W3CDTF">2024-06-21T03:05:03Z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5AE67A8D731147209E54A70E73E31332_13</vt:lpwstr>
  </property>
  <property fmtid="{D5CDD505-2E9C-101B-9397-08002B2CF9AE}" pid="3" name="KSOProductBuildVer">
    <vt:lpwstr>2052-12.1.0.17133</vt:lpwstr>
  </property>
</Properties>
</file>